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O:\1 ПАКЕТ ДЛЯ СОГЛАСОВАНИЯ ИЗМЕНЕН.В БЮДЖЕТ\2022 год\В Минфин к 23.11\Новая папка\"/>
    </mc:Choice>
  </mc:AlternateContent>
  <bookViews>
    <workbookView xWindow="0" yWindow="0" windowWidth="22956" windowHeight="9264" activeTab="6"/>
  </bookViews>
  <sheets>
    <sheet name="прил.1" sheetId="62" r:id="rId1"/>
    <sheet name="прил.3" sheetId="1" r:id="rId2"/>
    <sheet name="прил.4" sheetId="61" r:id="rId3"/>
    <sheet name="прил.5" sheetId="2" r:id="rId4"/>
    <sheet name="прил.6" sheetId="3" r:id="rId5"/>
    <sheet name="прил.7" sheetId="63" r:id="rId6"/>
    <sheet name="прил.8" sheetId="64" r:id="rId7"/>
  </sheets>
  <calcPr calcId="152511"/>
</workbook>
</file>

<file path=xl/calcChain.xml><?xml version="1.0" encoding="utf-8"?>
<calcChain xmlns="http://schemas.openxmlformats.org/spreadsheetml/2006/main">
  <c r="D26" i="64" l="1"/>
  <c r="F417" i="61" l="1"/>
  <c r="D507" i="3"/>
  <c r="D506" i="3" s="1"/>
  <c r="J608" i="2"/>
  <c r="J607" i="2" s="1"/>
  <c r="I608" i="2"/>
  <c r="H608" i="2"/>
  <c r="H607" i="2" s="1"/>
  <c r="I607" i="2"/>
  <c r="F453" i="61"/>
  <c r="F452" i="61" s="1"/>
  <c r="H453" i="61"/>
  <c r="G453" i="61"/>
  <c r="G452" i="61" s="1"/>
  <c r="H452" i="61"/>
  <c r="D513" i="3"/>
  <c r="J378" i="2"/>
  <c r="J377" i="2" s="1"/>
  <c r="I378" i="2"/>
  <c r="H378" i="2"/>
  <c r="H377" i="2" s="1"/>
  <c r="I377" i="2"/>
  <c r="H337" i="61"/>
  <c r="H336" i="61" s="1"/>
  <c r="G337" i="61"/>
  <c r="F337" i="61"/>
  <c r="G336" i="61"/>
  <c r="F336" i="61"/>
  <c r="J580" i="2"/>
  <c r="J579" i="2" s="1"/>
  <c r="I580" i="2"/>
  <c r="H580" i="2"/>
  <c r="H579" i="2" s="1"/>
  <c r="I579" i="2"/>
  <c r="J635" i="2"/>
  <c r="J634" i="2" s="1"/>
  <c r="I635" i="2"/>
  <c r="H635" i="2"/>
  <c r="I634" i="2"/>
  <c r="H634" i="2"/>
  <c r="H502" i="61"/>
  <c r="H501" i="61" s="1"/>
  <c r="G502" i="61"/>
  <c r="F502" i="61"/>
  <c r="F501" i="61" s="1"/>
  <c r="G501" i="61"/>
  <c r="F506" i="3"/>
  <c r="E506" i="3"/>
  <c r="J504" i="2"/>
  <c r="J503" i="2" s="1"/>
  <c r="I504" i="2"/>
  <c r="I503" i="2" s="1"/>
  <c r="H504" i="2"/>
  <c r="H503" i="2" s="1"/>
  <c r="H416" i="61"/>
  <c r="H415" i="61" s="1"/>
  <c r="G416" i="61"/>
  <c r="F416" i="61"/>
  <c r="F415" i="61" s="1"/>
  <c r="G415" i="61"/>
  <c r="F512" i="3"/>
  <c r="E512" i="3"/>
  <c r="D512" i="3"/>
  <c r="J303" i="2"/>
  <c r="J302" i="2" s="1"/>
  <c r="I303" i="2"/>
  <c r="I302" i="2" s="1"/>
  <c r="H303" i="2"/>
  <c r="H302" i="2" s="1"/>
  <c r="H275" i="61"/>
  <c r="H274" i="61" s="1"/>
  <c r="G275" i="61"/>
  <c r="G274" i="61" s="1"/>
  <c r="F275" i="61"/>
  <c r="F274" i="61" s="1"/>
  <c r="F24" i="1" l="1"/>
  <c r="G24" i="1"/>
  <c r="I70" i="2"/>
  <c r="I69" i="2" s="1"/>
  <c r="I94" i="2"/>
  <c r="I91" i="2" s="1"/>
  <c r="I125" i="2"/>
  <c r="I124" i="2" s="1"/>
  <c r="I153" i="2"/>
  <c r="J153" i="2"/>
  <c r="I230" i="2"/>
  <c r="I327" i="2"/>
  <c r="I326" i="2" s="1"/>
  <c r="I334" i="2"/>
  <c r="I342" i="2"/>
  <c r="I352" i="2"/>
  <c r="I371" i="2"/>
  <c r="I370" i="2" s="1"/>
  <c r="I369" i="2" s="1"/>
  <c r="J371" i="2"/>
  <c r="J370" i="2" s="1"/>
  <c r="J369" i="2" s="1"/>
  <c r="I147" i="2"/>
  <c r="I146" i="2" s="1"/>
  <c r="I145" i="2" s="1"/>
  <c r="I144" i="2" s="1"/>
  <c r="I143" i="2" s="1"/>
  <c r="J147" i="2"/>
  <c r="J146" i="2" s="1"/>
  <c r="J145" i="2" s="1"/>
  <c r="J144" i="2" s="1"/>
  <c r="J143" i="2" s="1"/>
  <c r="I316" i="2"/>
  <c r="J316" i="2"/>
  <c r="I393" i="2"/>
  <c r="I392" i="2" s="1"/>
  <c r="J393" i="2"/>
  <c r="J392" i="2" s="1"/>
  <c r="I399" i="2"/>
  <c r="I397" i="2" s="1"/>
  <c r="I396" i="2" s="1"/>
  <c r="I395" i="2" s="1"/>
  <c r="J399" i="2"/>
  <c r="J397" i="2" s="1"/>
  <c r="J396" i="2" s="1"/>
  <c r="J395" i="2" s="1"/>
  <c r="I405" i="2"/>
  <c r="I404" i="2" s="1"/>
  <c r="J405" i="2"/>
  <c r="J404" i="2" s="1"/>
  <c r="I420" i="2"/>
  <c r="J420" i="2"/>
  <c r="I191" i="2"/>
  <c r="J191" i="2"/>
  <c r="H191" i="2"/>
  <c r="I206" i="2"/>
  <c r="I205" i="2" s="1"/>
  <c r="J206" i="2"/>
  <c r="J205" i="2" s="1"/>
  <c r="I165" i="2"/>
  <c r="J165" i="2"/>
  <c r="J125" i="2"/>
  <c r="J124" i="2" s="1"/>
  <c r="J94" i="2"/>
  <c r="J91" i="2" s="1"/>
  <c r="J70" i="2"/>
  <c r="J69" i="2" s="1"/>
  <c r="I59" i="2"/>
  <c r="I58" i="2" s="1"/>
  <c r="J59" i="2"/>
  <c r="J58" i="2" s="1"/>
  <c r="I42" i="2"/>
  <c r="I41" i="2" s="1"/>
  <c r="J42" i="2"/>
  <c r="J41" i="2" s="1"/>
  <c r="I37" i="2"/>
  <c r="I35" i="2" s="1"/>
  <c r="I34" i="2" s="1"/>
  <c r="J37" i="2"/>
  <c r="J36" i="2" s="1"/>
  <c r="I20" i="2"/>
  <c r="J20" i="2"/>
  <c r="I101" i="2"/>
  <c r="J101" i="2"/>
  <c r="I570" i="2"/>
  <c r="J570" i="2"/>
  <c r="H123" i="61"/>
  <c r="G123" i="61"/>
  <c r="F123" i="61"/>
  <c r="H125" i="2"/>
  <c r="H153" i="61"/>
  <c r="G153" i="61"/>
  <c r="F153" i="61"/>
  <c r="H151" i="61"/>
  <c r="G151" i="61"/>
  <c r="F151" i="61"/>
  <c r="H149" i="61"/>
  <c r="G149" i="61"/>
  <c r="F149" i="61"/>
  <c r="H147" i="61"/>
  <c r="G147" i="61"/>
  <c r="F147" i="61"/>
  <c r="J159" i="2"/>
  <c r="I159" i="2"/>
  <c r="H159" i="2"/>
  <c r="J157" i="2"/>
  <c r="I157" i="2"/>
  <c r="H157" i="2"/>
  <c r="J155" i="2"/>
  <c r="I155" i="2"/>
  <c r="H155" i="2"/>
  <c r="H153" i="2"/>
  <c r="H152" i="2" s="1"/>
  <c r="H151" i="2" s="1"/>
  <c r="H174" i="61"/>
  <c r="G174" i="61"/>
  <c r="F174" i="61"/>
  <c r="H172" i="61"/>
  <c r="G172" i="61"/>
  <c r="F172" i="61"/>
  <c r="H170" i="61"/>
  <c r="G170" i="61"/>
  <c r="F170" i="61"/>
  <c r="H168" i="61"/>
  <c r="G168" i="61"/>
  <c r="F168" i="61"/>
  <c r="H166" i="61"/>
  <c r="G166" i="61"/>
  <c r="F166" i="61"/>
  <c r="H164" i="61"/>
  <c r="G164" i="61"/>
  <c r="F164" i="61"/>
  <c r="H162" i="61"/>
  <c r="G162" i="61"/>
  <c r="F162" i="61"/>
  <c r="H160" i="61"/>
  <c r="G160" i="61"/>
  <c r="F160" i="61"/>
  <c r="H158" i="61"/>
  <c r="G158" i="61"/>
  <c r="G157" i="61" s="1"/>
  <c r="F158" i="61"/>
  <c r="J181" i="2"/>
  <c r="I181" i="2"/>
  <c r="H181" i="2"/>
  <c r="J179" i="2"/>
  <c r="I179" i="2"/>
  <c r="H179" i="2"/>
  <c r="J177" i="2"/>
  <c r="I177" i="2"/>
  <c r="H177" i="2"/>
  <c r="J175" i="2"/>
  <c r="I175" i="2"/>
  <c r="H175" i="2"/>
  <c r="J173" i="2"/>
  <c r="I173" i="2"/>
  <c r="H173" i="2"/>
  <c r="J171" i="2"/>
  <c r="I171" i="2"/>
  <c r="H171" i="2"/>
  <c r="J169" i="2"/>
  <c r="I169" i="2"/>
  <c r="H169" i="2"/>
  <c r="J167" i="2"/>
  <c r="I167" i="2"/>
  <c r="H167" i="2"/>
  <c r="H165" i="2"/>
  <c r="H554" i="61"/>
  <c r="G554" i="61"/>
  <c r="F554" i="61"/>
  <c r="H551" i="61"/>
  <c r="G551" i="61"/>
  <c r="F551" i="61"/>
  <c r="H549" i="61"/>
  <c r="G549" i="61"/>
  <c r="F549" i="61"/>
  <c r="F511" i="61"/>
  <c r="G511" i="61"/>
  <c r="H511" i="61"/>
  <c r="J644" i="2"/>
  <c r="I644" i="2"/>
  <c r="I643" i="2" s="1"/>
  <c r="H644" i="2"/>
  <c r="H643" i="2" s="1"/>
  <c r="J643" i="2"/>
  <c r="H444" i="61"/>
  <c r="H443" i="61" s="1"/>
  <c r="G444" i="61"/>
  <c r="G443" i="61" s="1"/>
  <c r="F444" i="61"/>
  <c r="F443" i="61" s="1"/>
  <c r="H441" i="61"/>
  <c r="G441" i="61"/>
  <c r="F441" i="61"/>
  <c r="H439" i="61"/>
  <c r="G439" i="61"/>
  <c r="F439" i="61"/>
  <c r="H437" i="61"/>
  <c r="G437" i="61"/>
  <c r="F437" i="61"/>
  <c r="H435" i="61"/>
  <c r="G435" i="61"/>
  <c r="F435" i="61"/>
  <c r="H433" i="61"/>
  <c r="G433" i="61"/>
  <c r="F433" i="61"/>
  <c r="J598" i="2"/>
  <c r="J597" i="2" s="1"/>
  <c r="I598" i="2"/>
  <c r="I597" i="2" s="1"/>
  <c r="H598" i="2"/>
  <c r="H597" i="2" s="1"/>
  <c r="J595" i="2"/>
  <c r="J594" i="2" s="1"/>
  <c r="I595" i="2"/>
  <c r="I594" i="2" s="1"/>
  <c r="H595" i="2"/>
  <c r="H594" i="2" s="1"/>
  <c r="J592" i="2"/>
  <c r="I592" i="2"/>
  <c r="H592" i="2"/>
  <c r="J590" i="2"/>
  <c r="I590" i="2"/>
  <c r="H590" i="2"/>
  <c r="J588" i="2"/>
  <c r="I588" i="2"/>
  <c r="H588" i="2"/>
  <c r="J586" i="2"/>
  <c r="I586" i="2"/>
  <c r="H586" i="2"/>
  <c r="H585" i="2" s="1"/>
  <c r="J658" i="2"/>
  <c r="J657" i="2" s="1"/>
  <c r="I658" i="2"/>
  <c r="H658" i="2"/>
  <c r="H657" i="2" s="1"/>
  <c r="I657" i="2"/>
  <c r="J654" i="2"/>
  <c r="I654" i="2"/>
  <c r="H654" i="2"/>
  <c r="J652" i="2"/>
  <c r="J651" i="2" s="1"/>
  <c r="J650" i="2" s="1"/>
  <c r="J649" i="2" s="1"/>
  <c r="J648" i="2" s="1"/>
  <c r="J647" i="2" s="1"/>
  <c r="I652" i="2"/>
  <c r="H652" i="2"/>
  <c r="H651" i="2" s="1"/>
  <c r="H508" i="61"/>
  <c r="H507" i="61" s="1"/>
  <c r="G508" i="61"/>
  <c r="G507" i="61" s="1"/>
  <c r="F508" i="61"/>
  <c r="F507" i="61" s="1"/>
  <c r="J641" i="2"/>
  <c r="J640" i="2" s="1"/>
  <c r="I641" i="2"/>
  <c r="I640" i="2" s="1"/>
  <c r="H641" i="2"/>
  <c r="H640" i="2" s="1"/>
  <c r="H499" i="61"/>
  <c r="G499" i="61"/>
  <c r="F499" i="61"/>
  <c r="J632" i="2"/>
  <c r="J631" i="2" s="1"/>
  <c r="I632" i="2"/>
  <c r="I631" i="2" s="1"/>
  <c r="H632" i="2"/>
  <c r="H631" i="2" s="1"/>
  <c r="H413" i="61"/>
  <c r="G413" i="61"/>
  <c r="F413" i="61"/>
  <c r="J577" i="2"/>
  <c r="J576" i="2" s="1"/>
  <c r="I577" i="2"/>
  <c r="I576" i="2" s="1"/>
  <c r="H577" i="2"/>
  <c r="H576" i="2" s="1"/>
  <c r="H497" i="61"/>
  <c r="G497" i="61"/>
  <c r="F497" i="61"/>
  <c r="H495" i="61"/>
  <c r="G495" i="61"/>
  <c r="F495" i="61"/>
  <c r="J629" i="2"/>
  <c r="I629" i="2"/>
  <c r="H629" i="2"/>
  <c r="J627" i="2"/>
  <c r="I627" i="2"/>
  <c r="H627" i="2"/>
  <c r="H492" i="61"/>
  <c r="G492" i="61"/>
  <c r="F492" i="61"/>
  <c r="H489" i="61"/>
  <c r="G489" i="61"/>
  <c r="F489" i="61"/>
  <c r="H487" i="61"/>
  <c r="G487" i="61"/>
  <c r="F487" i="61"/>
  <c r="H484" i="61"/>
  <c r="G484" i="61"/>
  <c r="F484" i="61"/>
  <c r="H411" i="61"/>
  <c r="G411" i="61"/>
  <c r="F411" i="61"/>
  <c r="H409" i="61"/>
  <c r="G409" i="61"/>
  <c r="F409" i="61"/>
  <c r="H407" i="61"/>
  <c r="G407" i="61"/>
  <c r="F407" i="61"/>
  <c r="J574" i="2"/>
  <c r="I574" i="2"/>
  <c r="H574" i="2"/>
  <c r="J572" i="2"/>
  <c r="I572" i="2"/>
  <c r="H572" i="2"/>
  <c r="H570" i="2"/>
  <c r="J623" i="2"/>
  <c r="I623" i="2"/>
  <c r="H623" i="2"/>
  <c r="J620" i="2"/>
  <c r="I620" i="2"/>
  <c r="H620" i="2"/>
  <c r="J618" i="2"/>
  <c r="I618" i="2"/>
  <c r="H618" i="2"/>
  <c r="J615" i="2"/>
  <c r="J614" i="2" s="1"/>
  <c r="I615" i="2"/>
  <c r="H615" i="2"/>
  <c r="E126" i="3"/>
  <c r="F126" i="3"/>
  <c r="D126" i="3"/>
  <c r="I614" i="2" l="1"/>
  <c r="I651" i="2"/>
  <c r="I650" i="2" s="1"/>
  <c r="I649" i="2" s="1"/>
  <c r="I648" i="2" s="1"/>
  <c r="I647" i="2" s="1"/>
  <c r="F157" i="61"/>
  <c r="H157" i="61"/>
  <c r="I164" i="2"/>
  <c r="I163" i="2" s="1"/>
  <c r="I162" i="2" s="1"/>
  <c r="J152" i="2"/>
  <c r="J151" i="2" s="1"/>
  <c r="J150" i="2" s="1"/>
  <c r="J149" i="2" s="1"/>
  <c r="H164" i="2"/>
  <c r="H163" i="2" s="1"/>
  <c r="I152" i="2"/>
  <c r="I151" i="2" s="1"/>
  <c r="I150" i="2" s="1"/>
  <c r="I149" i="2" s="1"/>
  <c r="H584" i="2"/>
  <c r="H583" i="2" s="1"/>
  <c r="I585" i="2"/>
  <c r="I584" i="2" s="1"/>
  <c r="I583" i="2" s="1"/>
  <c r="J569" i="2"/>
  <c r="J568" i="2" s="1"/>
  <c r="J567" i="2" s="1"/>
  <c r="J566" i="2" s="1"/>
  <c r="I569" i="2"/>
  <c r="I568" i="2" s="1"/>
  <c r="I567" i="2" s="1"/>
  <c r="I566" i="2" s="1"/>
  <c r="J164" i="2"/>
  <c r="J163" i="2" s="1"/>
  <c r="J162" i="2" s="1"/>
  <c r="I93" i="2"/>
  <c r="I92" i="2" s="1"/>
  <c r="J391" i="2"/>
  <c r="J390" i="2" s="1"/>
  <c r="J389" i="2" s="1"/>
  <c r="I391" i="2"/>
  <c r="I390" i="2" s="1"/>
  <c r="I389" i="2" s="1"/>
  <c r="J398" i="2"/>
  <c r="I398" i="2"/>
  <c r="J93" i="2"/>
  <c r="J92" i="2" s="1"/>
  <c r="I36" i="2"/>
  <c r="J35" i="2"/>
  <c r="J34" i="2" s="1"/>
  <c r="H626" i="2"/>
  <c r="I626" i="2"/>
  <c r="I613" i="2" s="1"/>
  <c r="I612" i="2" s="1"/>
  <c r="I611" i="2" s="1"/>
  <c r="H569" i="2"/>
  <c r="J626" i="2"/>
  <c r="J613" i="2" s="1"/>
  <c r="J612" i="2" s="1"/>
  <c r="J611" i="2" s="1"/>
  <c r="J585" i="2"/>
  <c r="J584" i="2" s="1"/>
  <c r="J583" i="2" s="1"/>
  <c r="H650" i="2"/>
  <c r="H614" i="2"/>
  <c r="H120" i="61" l="1"/>
  <c r="G120" i="61"/>
  <c r="F120" i="61"/>
  <c r="H118" i="61"/>
  <c r="G118" i="61"/>
  <c r="F118" i="61"/>
  <c r="H116" i="61"/>
  <c r="G116" i="61"/>
  <c r="F116" i="61"/>
  <c r="H113" i="61"/>
  <c r="G113" i="61"/>
  <c r="F113" i="61"/>
  <c r="H111" i="61"/>
  <c r="G111" i="61"/>
  <c r="F111" i="61"/>
  <c r="H107" i="61"/>
  <c r="G107" i="61"/>
  <c r="F107" i="61"/>
  <c r="H104" i="61"/>
  <c r="G104" i="61"/>
  <c r="F104" i="61"/>
  <c r="H102" i="61"/>
  <c r="G102" i="61"/>
  <c r="F102" i="61"/>
  <c r="J122" i="2"/>
  <c r="I122" i="2"/>
  <c r="H122" i="2"/>
  <c r="J120" i="2"/>
  <c r="I120" i="2"/>
  <c r="H120" i="2"/>
  <c r="J118" i="2"/>
  <c r="I118" i="2"/>
  <c r="H118" i="2"/>
  <c r="J114" i="2"/>
  <c r="I114" i="2"/>
  <c r="H114" i="2"/>
  <c r="J112" i="2"/>
  <c r="I112" i="2"/>
  <c r="H112" i="2"/>
  <c r="J107" i="2"/>
  <c r="J106" i="2" s="1"/>
  <c r="J105" i="2" s="1"/>
  <c r="I107" i="2"/>
  <c r="I106" i="2" s="1"/>
  <c r="I105" i="2" s="1"/>
  <c r="H107" i="2"/>
  <c r="H106" i="2" s="1"/>
  <c r="H105" i="2" s="1"/>
  <c r="J103" i="2"/>
  <c r="I103" i="2"/>
  <c r="H103" i="2"/>
  <c r="H101" i="2"/>
  <c r="E382" i="3"/>
  <c r="F382" i="3"/>
  <c r="D382" i="3"/>
  <c r="F367" i="3"/>
  <c r="D367" i="3"/>
  <c r="E367" i="3"/>
  <c r="H136" i="61"/>
  <c r="G136" i="61"/>
  <c r="F136" i="61"/>
  <c r="H134" i="61"/>
  <c r="G134" i="61"/>
  <c r="F134" i="61"/>
  <c r="J140" i="2"/>
  <c r="I140" i="2"/>
  <c r="H140" i="2"/>
  <c r="J138" i="2"/>
  <c r="I138" i="2"/>
  <c r="H138" i="2"/>
  <c r="H186" i="61"/>
  <c r="G186" i="61"/>
  <c r="F186" i="61"/>
  <c r="H184" i="61"/>
  <c r="G184" i="61"/>
  <c r="F184" i="61"/>
  <c r="H182" i="61"/>
  <c r="G182" i="61"/>
  <c r="F182" i="61"/>
  <c r="J195" i="2"/>
  <c r="I195" i="2"/>
  <c r="H195" i="2"/>
  <c r="J193" i="2"/>
  <c r="I193" i="2"/>
  <c r="H193" i="2"/>
  <c r="F487" i="3"/>
  <c r="E487" i="3"/>
  <c r="D487" i="3"/>
  <c r="F485" i="3"/>
  <c r="E485" i="3"/>
  <c r="D485" i="3"/>
  <c r="H190" i="61"/>
  <c r="G190" i="61"/>
  <c r="F190" i="61"/>
  <c r="H188" i="61"/>
  <c r="G188" i="61"/>
  <c r="F188" i="61"/>
  <c r="J200" i="2"/>
  <c r="I200" i="2"/>
  <c r="H200" i="2"/>
  <c r="J198" i="2"/>
  <c r="I198" i="2"/>
  <c r="H198" i="2"/>
  <c r="H450" i="61"/>
  <c r="G450" i="61"/>
  <c r="F450" i="61"/>
  <c r="H448" i="61"/>
  <c r="G448" i="61"/>
  <c r="F448" i="61"/>
  <c r="J605" i="2"/>
  <c r="I605" i="2"/>
  <c r="H605" i="2"/>
  <c r="J603" i="2"/>
  <c r="J602" i="2" s="1"/>
  <c r="J601" i="2" s="1"/>
  <c r="I603" i="2"/>
  <c r="H603" i="2"/>
  <c r="H130" i="61"/>
  <c r="G130" i="61"/>
  <c r="F130" i="61"/>
  <c r="J133" i="2"/>
  <c r="J132" i="2" s="1"/>
  <c r="I133" i="2"/>
  <c r="I132" i="2" s="1"/>
  <c r="I131" i="2" s="1"/>
  <c r="I130" i="2" s="1"/>
  <c r="H133" i="2"/>
  <c r="H132" i="2" s="1"/>
  <c r="I190" i="2" l="1"/>
  <c r="H111" i="2"/>
  <c r="H110" i="2" s="1"/>
  <c r="J117" i="2"/>
  <c r="J116" i="2" s="1"/>
  <c r="D484" i="3"/>
  <c r="H190" i="2"/>
  <c r="G115" i="61"/>
  <c r="I111" i="2"/>
  <c r="I110" i="2" s="1"/>
  <c r="J190" i="2"/>
  <c r="I100" i="2"/>
  <c r="I99" i="2"/>
  <c r="J99" i="2"/>
  <c r="J100" i="2"/>
  <c r="I117" i="2"/>
  <c r="I116" i="2" s="1"/>
  <c r="H602" i="2"/>
  <c r="H601" i="2" s="1"/>
  <c r="J197" i="2"/>
  <c r="J111" i="2"/>
  <c r="J110" i="2" s="1"/>
  <c r="E484" i="3"/>
  <c r="H197" i="2"/>
  <c r="I602" i="2"/>
  <c r="I601" i="2" s="1"/>
  <c r="I197" i="2"/>
  <c r="I189" i="2" s="1"/>
  <c r="I188" i="2" s="1"/>
  <c r="F484" i="3"/>
  <c r="H115" i="61"/>
  <c r="F115" i="61"/>
  <c r="H100" i="2"/>
  <c r="H117" i="2"/>
  <c r="H116" i="2" s="1"/>
  <c r="H99" i="2"/>
  <c r="J98" i="2" l="1"/>
  <c r="J97" i="2" s="1"/>
  <c r="H189" i="2"/>
  <c r="H188" i="2" s="1"/>
  <c r="J189" i="2"/>
  <c r="J188" i="2" s="1"/>
  <c r="H98" i="2"/>
  <c r="I98" i="2"/>
  <c r="I97" i="2" s="1"/>
  <c r="D466" i="3"/>
  <c r="D465" i="3" s="1"/>
  <c r="D464" i="3" s="1"/>
  <c r="F465" i="3"/>
  <c r="F464" i="3" s="1"/>
  <c r="E465" i="3"/>
  <c r="E464" i="3" s="1"/>
  <c r="F469" i="3"/>
  <c r="F468" i="3" s="1"/>
  <c r="F467" i="3" s="1"/>
  <c r="E469" i="3"/>
  <c r="E468" i="3" s="1"/>
  <c r="E467" i="3" s="1"/>
  <c r="D469" i="3"/>
  <c r="D468" i="3" s="1"/>
  <c r="D467" i="3" s="1"/>
  <c r="F332" i="61" l="1"/>
  <c r="J375" i="2"/>
  <c r="J374" i="2" s="1"/>
  <c r="J373" i="2" s="1"/>
  <c r="J368" i="2" s="1"/>
  <c r="I375" i="2"/>
  <c r="I374" i="2" s="1"/>
  <c r="I373" i="2" s="1"/>
  <c r="I368" i="2" s="1"/>
  <c r="H375" i="2"/>
  <c r="H374" i="2" s="1"/>
  <c r="H373" i="2" s="1"/>
  <c r="H372" i="2"/>
  <c r="H371" i="2" s="1"/>
  <c r="H370" i="2" s="1"/>
  <c r="H369" i="2" s="1"/>
  <c r="F179" i="61"/>
  <c r="F178" i="61" s="1"/>
  <c r="H178" i="61"/>
  <c r="G178" i="61"/>
  <c r="H368" i="2" l="1"/>
  <c r="H187" i="2"/>
  <c r="H186" i="2" s="1"/>
  <c r="H185" i="2" s="1"/>
  <c r="J186" i="2"/>
  <c r="J185" i="2" s="1"/>
  <c r="I186" i="2"/>
  <c r="I185" i="2" s="1"/>
  <c r="H334" i="61" l="1"/>
  <c r="G334" i="61"/>
  <c r="F334" i="61"/>
  <c r="D463" i="3" l="1"/>
  <c r="G333" i="61"/>
  <c r="H333" i="61"/>
  <c r="F333" i="61"/>
  <c r="H331" i="61" l="1"/>
  <c r="H330" i="61" s="1"/>
  <c r="H329" i="61" s="1"/>
  <c r="G331" i="61"/>
  <c r="G330" i="61" s="1"/>
  <c r="G329" i="61" s="1"/>
  <c r="F331" i="61"/>
  <c r="H177" i="61"/>
  <c r="H176" i="61" s="1"/>
  <c r="G177" i="61"/>
  <c r="G176" i="61" s="1"/>
  <c r="F177" i="61"/>
  <c r="F176" i="61" s="1"/>
  <c r="J184" i="2"/>
  <c r="J183" i="2" s="1"/>
  <c r="J161" i="2" s="1"/>
  <c r="I184" i="2"/>
  <c r="I183" i="2" s="1"/>
  <c r="I161" i="2" s="1"/>
  <c r="H184" i="2"/>
  <c r="H183" i="2" s="1"/>
  <c r="F330" i="61" l="1"/>
  <c r="F329" i="61" s="1"/>
  <c r="H317" i="61"/>
  <c r="G317" i="61"/>
  <c r="F317" i="61"/>
  <c r="H315" i="61"/>
  <c r="G315" i="61"/>
  <c r="F315" i="61"/>
  <c r="H313" i="61"/>
  <c r="G313" i="61"/>
  <c r="F313" i="61"/>
  <c r="H311" i="61"/>
  <c r="G311" i="61"/>
  <c r="F311" i="61"/>
  <c r="H309" i="61"/>
  <c r="G309" i="61"/>
  <c r="F309" i="61"/>
  <c r="H307" i="61"/>
  <c r="G307" i="61"/>
  <c r="F307" i="61"/>
  <c r="H304" i="61"/>
  <c r="G304" i="61"/>
  <c r="F304" i="61"/>
  <c r="H302" i="61"/>
  <c r="G302" i="61"/>
  <c r="F302" i="61"/>
  <c r="H300" i="61"/>
  <c r="G300" i="61"/>
  <c r="F300" i="61"/>
  <c r="H297" i="61"/>
  <c r="G297" i="61"/>
  <c r="F297" i="61"/>
  <c r="H295" i="61"/>
  <c r="G295" i="61"/>
  <c r="F295" i="61"/>
  <c r="H292" i="61"/>
  <c r="G292" i="61"/>
  <c r="F292" i="61"/>
  <c r="H290" i="61"/>
  <c r="G290" i="61"/>
  <c r="F290" i="61"/>
  <c r="H288" i="61"/>
  <c r="G288" i="61"/>
  <c r="F288" i="61"/>
  <c r="H286" i="61"/>
  <c r="G286" i="61"/>
  <c r="F286" i="61"/>
  <c r="J354" i="2"/>
  <c r="I354" i="2"/>
  <c r="I351" i="2" s="1"/>
  <c r="H354" i="2"/>
  <c r="J352" i="2"/>
  <c r="H352" i="2"/>
  <c r="J349" i="2"/>
  <c r="J348" i="2" s="1"/>
  <c r="I349" i="2"/>
  <c r="I348" i="2" s="1"/>
  <c r="H349" i="2"/>
  <c r="H348" i="2" s="1"/>
  <c r="J346" i="2"/>
  <c r="I346" i="2"/>
  <c r="H346" i="2"/>
  <c r="J344" i="2"/>
  <c r="I344" i="2"/>
  <c r="H344" i="2"/>
  <c r="J342" i="2"/>
  <c r="H342" i="2"/>
  <c r="J338" i="2"/>
  <c r="I338" i="2"/>
  <c r="H338" i="2"/>
  <c r="J336" i="2"/>
  <c r="I336" i="2"/>
  <c r="H336" i="2"/>
  <c r="J334" i="2"/>
  <c r="H334" i="2"/>
  <c r="J330" i="2"/>
  <c r="J329" i="2" s="1"/>
  <c r="I330" i="2"/>
  <c r="H330" i="2"/>
  <c r="H329" i="2" s="1"/>
  <c r="J327" i="2"/>
  <c r="J326" i="2" s="1"/>
  <c r="H327" i="2"/>
  <c r="H326" i="2" s="1"/>
  <c r="J323" i="2"/>
  <c r="J322" i="2" s="1"/>
  <c r="I323" i="2"/>
  <c r="I322" i="2" s="1"/>
  <c r="H323" i="2"/>
  <c r="H322" i="2" s="1"/>
  <c r="J320" i="2"/>
  <c r="I320" i="2"/>
  <c r="H320" i="2"/>
  <c r="J318" i="2"/>
  <c r="I318" i="2"/>
  <c r="H318" i="2"/>
  <c r="H316" i="2"/>
  <c r="H327" i="61"/>
  <c r="G327" i="61"/>
  <c r="F327" i="61"/>
  <c r="H325" i="61"/>
  <c r="G325" i="61"/>
  <c r="F325" i="61"/>
  <c r="H323" i="61"/>
  <c r="G323" i="61"/>
  <c r="F323" i="61"/>
  <c r="H321" i="61"/>
  <c r="G321" i="61"/>
  <c r="F321" i="61"/>
  <c r="J366" i="2"/>
  <c r="I366" i="2"/>
  <c r="H366" i="2"/>
  <c r="J364" i="2"/>
  <c r="I364" i="2"/>
  <c r="H364" i="2"/>
  <c r="J361" i="2"/>
  <c r="I361" i="2"/>
  <c r="H361" i="2"/>
  <c r="J359" i="2"/>
  <c r="I359" i="2"/>
  <c r="H359" i="2"/>
  <c r="E415" i="3"/>
  <c r="F415" i="3"/>
  <c r="F33" i="1"/>
  <c r="G33" i="1"/>
  <c r="E33" i="1"/>
  <c r="I315" i="2" l="1"/>
  <c r="I314" i="2" s="1"/>
  <c r="I333" i="2"/>
  <c r="I332" i="2" s="1"/>
  <c r="I341" i="2"/>
  <c r="I340" i="2" s="1"/>
  <c r="I329" i="2"/>
  <c r="I325" i="2"/>
  <c r="I313" i="2" s="1"/>
  <c r="J315" i="2"/>
  <c r="J314" i="2" s="1"/>
  <c r="H333" i="2"/>
  <c r="H332" i="2" s="1"/>
  <c r="I358" i="2"/>
  <c r="J325" i="2"/>
  <c r="J341" i="2"/>
  <c r="H363" i="2"/>
  <c r="G306" i="61"/>
  <c r="H306" i="61"/>
  <c r="H285" i="61"/>
  <c r="F306" i="61"/>
  <c r="H358" i="2"/>
  <c r="J363" i="2"/>
  <c r="H315" i="2"/>
  <c r="H314" i="2" s="1"/>
  <c r="H325" i="2"/>
  <c r="J351" i="2"/>
  <c r="I363" i="2"/>
  <c r="I357" i="2" s="1"/>
  <c r="I356" i="2" s="1"/>
  <c r="H351" i="2"/>
  <c r="H341" i="2"/>
  <c r="H294" i="61"/>
  <c r="F294" i="61"/>
  <c r="H299" i="61"/>
  <c r="F299" i="61"/>
  <c r="G299" i="61"/>
  <c r="G285" i="61"/>
  <c r="G294" i="61"/>
  <c r="F285" i="61"/>
  <c r="J358" i="2"/>
  <c r="J333" i="2"/>
  <c r="J332" i="2" s="1"/>
  <c r="H399" i="2"/>
  <c r="H537" i="61"/>
  <c r="G537" i="61"/>
  <c r="F537" i="61"/>
  <c r="H543" i="61"/>
  <c r="G543" i="61"/>
  <c r="F543" i="61"/>
  <c r="J413" i="2"/>
  <c r="J412" i="2" s="1"/>
  <c r="I413" i="2"/>
  <c r="I412" i="2" s="1"/>
  <c r="H413" i="2"/>
  <c r="H412" i="2" s="1"/>
  <c r="H541" i="61"/>
  <c r="G541" i="61"/>
  <c r="F541" i="61"/>
  <c r="H539" i="61"/>
  <c r="G539" i="61"/>
  <c r="F539" i="61"/>
  <c r="J410" i="2"/>
  <c r="I410" i="2"/>
  <c r="H410" i="2"/>
  <c r="J408" i="2"/>
  <c r="I408" i="2"/>
  <c r="H408" i="2"/>
  <c r="H247" i="61"/>
  <c r="G247" i="61"/>
  <c r="F247" i="61"/>
  <c r="H245" i="61"/>
  <c r="G245" i="61"/>
  <c r="F245" i="61"/>
  <c r="H242" i="61"/>
  <c r="G242" i="61"/>
  <c r="F242" i="61"/>
  <c r="H240" i="61"/>
  <c r="G240" i="61"/>
  <c r="F240" i="61"/>
  <c r="H238" i="61"/>
  <c r="G238" i="61"/>
  <c r="F238" i="61"/>
  <c r="H236" i="61"/>
  <c r="G236" i="61"/>
  <c r="F236" i="61"/>
  <c r="H234" i="61"/>
  <c r="G234" i="61"/>
  <c r="F234" i="61"/>
  <c r="H232" i="61"/>
  <c r="G232" i="61"/>
  <c r="F232" i="61"/>
  <c r="J268" i="2"/>
  <c r="J267" i="2" s="1"/>
  <c r="I268" i="2"/>
  <c r="I267" i="2" s="1"/>
  <c r="H268" i="2"/>
  <c r="H267" i="2" s="1"/>
  <c r="J265" i="2"/>
  <c r="J264" i="2" s="1"/>
  <c r="I265" i="2"/>
  <c r="I264" i="2" s="1"/>
  <c r="H265" i="2"/>
  <c r="H264" i="2" s="1"/>
  <c r="J261" i="2"/>
  <c r="I261" i="2"/>
  <c r="H261" i="2"/>
  <c r="J259" i="2"/>
  <c r="I259" i="2"/>
  <c r="H259" i="2"/>
  <c r="J257" i="2"/>
  <c r="I257" i="2"/>
  <c r="H257" i="2"/>
  <c r="J254" i="2"/>
  <c r="I254" i="2"/>
  <c r="H254" i="2"/>
  <c r="J252" i="2"/>
  <c r="I252" i="2"/>
  <c r="H252" i="2"/>
  <c r="J250" i="2"/>
  <c r="I250" i="2"/>
  <c r="H250" i="2"/>
  <c r="J357" i="2" l="1"/>
  <c r="J356" i="2" s="1"/>
  <c r="J340" i="2"/>
  <c r="J313" i="2" s="1"/>
  <c r="H357" i="2"/>
  <c r="H356" i="2" s="1"/>
  <c r="J256" i="2"/>
  <c r="H284" i="61"/>
  <c r="I249" i="2"/>
  <c r="H340" i="2"/>
  <c r="H313" i="2" s="1"/>
  <c r="J263" i="2"/>
  <c r="G284" i="61"/>
  <c r="F284" i="61"/>
  <c r="H263" i="2"/>
  <c r="H249" i="2"/>
  <c r="J249" i="2"/>
  <c r="F231" i="61"/>
  <c r="G231" i="61"/>
  <c r="H231" i="61"/>
  <c r="I263" i="2"/>
  <c r="I256" i="2"/>
  <c r="H256" i="2"/>
  <c r="H197" i="61"/>
  <c r="G197" i="61"/>
  <c r="F197" i="61"/>
  <c r="H195" i="61"/>
  <c r="G195" i="61"/>
  <c r="F195" i="61"/>
  <c r="J209" i="2"/>
  <c r="J208" i="2" s="1"/>
  <c r="J204" i="2" s="1"/>
  <c r="J203" i="2" s="1"/>
  <c r="I209" i="2"/>
  <c r="I208" i="2" s="1"/>
  <c r="I204" i="2" s="1"/>
  <c r="I203" i="2" s="1"/>
  <c r="H209" i="2"/>
  <c r="H208" i="2" s="1"/>
  <c r="H206" i="2"/>
  <c r="H205" i="2" s="1"/>
  <c r="H68" i="61"/>
  <c r="G68" i="61"/>
  <c r="F68" i="61"/>
  <c r="H66" i="61"/>
  <c r="G66" i="61"/>
  <c r="F66" i="61"/>
  <c r="H64" i="61"/>
  <c r="G64" i="61"/>
  <c r="F64" i="61"/>
  <c r="J66" i="2"/>
  <c r="I66" i="2"/>
  <c r="H66" i="2"/>
  <c r="J64" i="2"/>
  <c r="I64" i="2"/>
  <c r="H64" i="2"/>
  <c r="J62" i="2"/>
  <c r="I62" i="2"/>
  <c r="H62" i="2"/>
  <c r="H59" i="2"/>
  <c r="H58" i="2" s="1"/>
  <c r="H62" i="61"/>
  <c r="G62" i="61"/>
  <c r="F62" i="61"/>
  <c r="H396" i="61"/>
  <c r="G396" i="61"/>
  <c r="F396" i="61"/>
  <c r="J493" i="2"/>
  <c r="I493" i="2"/>
  <c r="H493" i="2"/>
  <c r="H477" i="61"/>
  <c r="H476" i="61" s="1"/>
  <c r="G477" i="61"/>
  <c r="G476" i="61" s="1"/>
  <c r="F477" i="61"/>
  <c r="F476" i="61" s="1"/>
  <c r="J547" i="2"/>
  <c r="J546" i="2" s="1"/>
  <c r="I547" i="2"/>
  <c r="I546" i="2" s="1"/>
  <c r="H547" i="2"/>
  <c r="H546" i="2" s="1"/>
  <c r="H458" i="61"/>
  <c r="J525" i="2"/>
  <c r="H474" i="61"/>
  <c r="G474" i="61"/>
  <c r="F474" i="61"/>
  <c r="H472" i="61"/>
  <c r="G472" i="61"/>
  <c r="F472" i="61"/>
  <c r="H470" i="61"/>
  <c r="G470" i="61"/>
  <c r="F470" i="61"/>
  <c r="H468" i="61"/>
  <c r="G468" i="61"/>
  <c r="F468" i="61"/>
  <c r="J544" i="2"/>
  <c r="I544" i="2"/>
  <c r="H544" i="2"/>
  <c r="J542" i="2"/>
  <c r="I542" i="2"/>
  <c r="H542" i="2"/>
  <c r="J540" i="2"/>
  <c r="I540" i="2"/>
  <c r="H540" i="2"/>
  <c r="J538" i="2"/>
  <c r="I538" i="2"/>
  <c r="H538" i="2"/>
  <c r="H464" i="61"/>
  <c r="G464" i="61"/>
  <c r="F464" i="61"/>
  <c r="H462" i="61"/>
  <c r="G462" i="61"/>
  <c r="F462" i="61"/>
  <c r="H466" i="61"/>
  <c r="G466" i="61"/>
  <c r="F466" i="61"/>
  <c r="J535" i="2"/>
  <c r="I535" i="2"/>
  <c r="H535" i="2"/>
  <c r="H421" i="61"/>
  <c r="G421" i="61"/>
  <c r="F421" i="61"/>
  <c r="J510" i="2"/>
  <c r="I510" i="2"/>
  <c r="H510" i="2"/>
  <c r="H403" i="61"/>
  <c r="H402" i="61" s="1"/>
  <c r="G403" i="61"/>
  <c r="G402" i="61" s="1"/>
  <c r="F403" i="61"/>
  <c r="F402" i="61" s="1"/>
  <c r="J501" i="2"/>
  <c r="J500" i="2" s="1"/>
  <c r="J499" i="2" s="1"/>
  <c r="I501" i="2"/>
  <c r="I500" i="2" s="1"/>
  <c r="I499" i="2" s="1"/>
  <c r="H501" i="2"/>
  <c r="H500" i="2" s="1"/>
  <c r="H499" i="2" s="1"/>
  <c r="G458" i="61"/>
  <c r="F458" i="61"/>
  <c r="I525" i="2"/>
  <c r="H525" i="2"/>
  <c r="F85" i="3"/>
  <c r="E85" i="3"/>
  <c r="D85" i="3"/>
  <c r="F83" i="3"/>
  <c r="E83" i="3"/>
  <c r="D83" i="3"/>
  <c r="F81" i="3"/>
  <c r="E81" i="3"/>
  <c r="D81" i="3"/>
  <c r="J497" i="2"/>
  <c r="I497" i="2"/>
  <c r="H497" i="2"/>
  <c r="J495" i="2"/>
  <c r="I495" i="2"/>
  <c r="H495" i="2"/>
  <c r="H392" i="61"/>
  <c r="G392" i="61"/>
  <c r="F392" i="61"/>
  <c r="J487" i="2"/>
  <c r="I487" i="2"/>
  <c r="H487" i="2"/>
  <c r="H428" i="61"/>
  <c r="G428" i="61"/>
  <c r="F428" i="61"/>
  <c r="H426" i="61"/>
  <c r="G426" i="61"/>
  <c r="F426" i="61"/>
  <c r="J518" i="2"/>
  <c r="I518" i="2"/>
  <c r="H518" i="2"/>
  <c r="J516" i="2"/>
  <c r="I516" i="2"/>
  <c r="H516" i="2"/>
  <c r="H379" i="61"/>
  <c r="G379" i="61"/>
  <c r="F379" i="61"/>
  <c r="H377" i="61"/>
  <c r="G377" i="61"/>
  <c r="F377" i="61"/>
  <c r="H375" i="61"/>
  <c r="G375" i="61"/>
  <c r="F375" i="61"/>
  <c r="H383" i="61"/>
  <c r="G383" i="61"/>
  <c r="F383" i="61"/>
  <c r="H381" i="61"/>
  <c r="G381" i="61"/>
  <c r="F381" i="61"/>
  <c r="J477" i="2"/>
  <c r="I477" i="2"/>
  <c r="H477" i="2"/>
  <c r="E67" i="3"/>
  <c r="F67" i="3"/>
  <c r="D67" i="3"/>
  <c r="G371" i="61"/>
  <c r="H371" i="61"/>
  <c r="F371" i="61"/>
  <c r="F28" i="3"/>
  <c r="E28" i="3"/>
  <c r="D28" i="3"/>
  <c r="F26" i="3"/>
  <c r="E26" i="3"/>
  <c r="D26" i="3"/>
  <c r="F24" i="3"/>
  <c r="E24" i="3"/>
  <c r="D24" i="3"/>
  <c r="J448" i="2"/>
  <c r="I448" i="2"/>
  <c r="H448" i="2"/>
  <c r="J446" i="2"/>
  <c r="I446" i="2"/>
  <c r="H446" i="2"/>
  <c r="J444" i="2"/>
  <c r="I444" i="2"/>
  <c r="H444" i="2"/>
  <c r="F21" i="3"/>
  <c r="E21" i="3"/>
  <c r="D21" i="3"/>
  <c r="F19" i="3"/>
  <c r="F18" i="3" s="1"/>
  <c r="E19" i="3"/>
  <c r="D19" i="3"/>
  <c r="J441" i="2"/>
  <c r="I441" i="2"/>
  <c r="H441" i="2"/>
  <c r="J439" i="2"/>
  <c r="I439" i="2"/>
  <c r="H439" i="2"/>
  <c r="E18" i="3" l="1"/>
  <c r="J61" i="2"/>
  <c r="J57" i="2" s="1"/>
  <c r="J56" i="2" s="1"/>
  <c r="I61" i="2"/>
  <c r="I57" i="2" s="1"/>
  <c r="I56" i="2" s="1"/>
  <c r="H204" i="2"/>
  <c r="H61" i="2"/>
  <c r="H537" i="2"/>
  <c r="F461" i="61"/>
  <c r="G461" i="61"/>
  <c r="H461" i="61"/>
  <c r="I443" i="2"/>
  <c r="I537" i="2"/>
  <c r="J537" i="2"/>
  <c r="J443" i="2"/>
  <c r="H443" i="2"/>
  <c r="H272" i="61" l="1"/>
  <c r="G272" i="61"/>
  <c r="F272" i="61"/>
  <c r="H270" i="61"/>
  <c r="G270" i="61"/>
  <c r="F270" i="61"/>
  <c r="H267" i="61"/>
  <c r="G267" i="61"/>
  <c r="F267" i="61"/>
  <c r="H265" i="61"/>
  <c r="G265" i="61"/>
  <c r="F265" i="61"/>
  <c r="H263" i="61"/>
  <c r="G263" i="61"/>
  <c r="F263" i="61"/>
  <c r="H260" i="61"/>
  <c r="G260" i="61"/>
  <c r="F260" i="61"/>
  <c r="H258" i="61"/>
  <c r="G258" i="61"/>
  <c r="F258" i="61"/>
  <c r="H256" i="61"/>
  <c r="G256" i="61"/>
  <c r="F256" i="61"/>
  <c r="J300" i="2"/>
  <c r="J299" i="2" s="1"/>
  <c r="I300" i="2"/>
  <c r="I299" i="2" s="1"/>
  <c r="H300" i="2"/>
  <c r="H299" i="2" s="1"/>
  <c r="J297" i="2"/>
  <c r="J296" i="2" s="1"/>
  <c r="I297" i="2"/>
  <c r="I296" i="2" s="1"/>
  <c r="H297" i="2"/>
  <c r="H296" i="2" s="1"/>
  <c r="J293" i="2"/>
  <c r="J292" i="2" s="1"/>
  <c r="I293" i="2"/>
  <c r="I292" i="2" s="1"/>
  <c r="H293" i="2"/>
  <c r="H292" i="2" s="1"/>
  <c r="J290" i="2"/>
  <c r="I290" i="2"/>
  <c r="H290" i="2"/>
  <c r="J288" i="2"/>
  <c r="I288" i="2"/>
  <c r="H288" i="2"/>
  <c r="J284" i="2"/>
  <c r="I284" i="2"/>
  <c r="H284" i="2"/>
  <c r="J282" i="2"/>
  <c r="I282" i="2"/>
  <c r="H282" i="2"/>
  <c r="J279" i="2"/>
  <c r="J278" i="2" s="1"/>
  <c r="I279" i="2"/>
  <c r="I278" i="2" s="1"/>
  <c r="H279" i="2"/>
  <c r="H278" i="2" s="1"/>
  <c r="E287" i="3"/>
  <c r="F287" i="3"/>
  <c r="D287" i="3"/>
  <c r="H269" i="61" l="1"/>
  <c r="H281" i="2"/>
  <c r="H277" i="2" s="1"/>
  <c r="I295" i="2"/>
  <c r="F269" i="61"/>
  <c r="H287" i="2"/>
  <c r="H286" i="2" s="1"/>
  <c r="G262" i="61"/>
  <c r="F262" i="61"/>
  <c r="G269" i="61"/>
  <c r="H295" i="2"/>
  <c r="I281" i="2"/>
  <c r="I277" i="2" s="1"/>
  <c r="F255" i="61"/>
  <c r="G255" i="61"/>
  <c r="H262" i="61"/>
  <c r="H255" i="61"/>
  <c r="J295" i="2"/>
  <c r="I287" i="2"/>
  <c r="I286" i="2" s="1"/>
  <c r="J287" i="2"/>
  <c r="J286" i="2" s="1"/>
  <c r="J281" i="2"/>
  <c r="J277" i="2" s="1"/>
  <c r="H570" i="61"/>
  <c r="G570" i="61"/>
  <c r="F570" i="61"/>
  <c r="H568" i="61"/>
  <c r="G568" i="61"/>
  <c r="F568" i="61"/>
  <c r="H566" i="61"/>
  <c r="G566" i="61"/>
  <c r="F566" i="61"/>
  <c r="H564" i="61"/>
  <c r="G564" i="61"/>
  <c r="F564" i="61"/>
  <c r="H562" i="61"/>
  <c r="G562" i="61"/>
  <c r="F562" i="61"/>
  <c r="H560" i="61"/>
  <c r="G560" i="61"/>
  <c r="F560" i="61"/>
  <c r="J431" i="2"/>
  <c r="I431" i="2"/>
  <c r="H431" i="2"/>
  <c r="J429" i="2"/>
  <c r="I429" i="2"/>
  <c r="H429" i="2"/>
  <c r="J426" i="2"/>
  <c r="I426" i="2"/>
  <c r="H426" i="2"/>
  <c r="J424" i="2"/>
  <c r="I424" i="2"/>
  <c r="H424" i="2"/>
  <c r="J422" i="2"/>
  <c r="I422" i="2"/>
  <c r="H422" i="2"/>
  <c r="H420" i="2"/>
  <c r="I419" i="2" l="1"/>
  <c r="J419" i="2"/>
  <c r="I276" i="2"/>
  <c r="J428" i="2"/>
  <c r="J276" i="2"/>
  <c r="H276" i="2"/>
  <c r="H419" i="2"/>
  <c r="H428" i="2"/>
  <c r="I428" i="2"/>
  <c r="F559" i="61"/>
  <c r="G559" i="61"/>
  <c r="H559" i="61"/>
  <c r="H221" i="61"/>
  <c r="G221" i="61"/>
  <c r="F221" i="61"/>
  <c r="H219" i="61"/>
  <c r="G219" i="61"/>
  <c r="F219" i="61"/>
  <c r="H217" i="61"/>
  <c r="G217" i="61"/>
  <c r="F217" i="61"/>
  <c r="H215" i="61"/>
  <c r="G215" i="61"/>
  <c r="F215" i="61"/>
  <c r="J236" i="2"/>
  <c r="I236" i="2"/>
  <c r="H236" i="2"/>
  <c r="J234" i="2"/>
  <c r="I234" i="2"/>
  <c r="H234" i="2"/>
  <c r="J232" i="2"/>
  <c r="I232" i="2"/>
  <c r="I229" i="2" s="1"/>
  <c r="I228" i="2" s="1"/>
  <c r="I227" i="2" s="1"/>
  <c r="H232" i="2"/>
  <c r="J230" i="2"/>
  <c r="H230" i="2"/>
  <c r="E312" i="3"/>
  <c r="F312" i="3"/>
  <c r="D312" i="3"/>
  <c r="E314" i="3"/>
  <c r="J418" i="2" l="1"/>
  <c r="I418" i="2"/>
  <c r="H229" i="2"/>
  <c r="H228" i="2" s="1"/>
  <c r="H418" i="2"/>
  <c r="J229" i="2"/>
  <c r="J228" i="2" s="1"/>
  <c r="F214" i="61"/>
  <c r="G214" i="61"/>
  <c r="H214" i="61"/>
  <c r="H282" i="61"/>
  <c r="G282" i="61"/>
  <c r="F282" i="61"/>
  <c r="H280" i="61"/>
  <c r="G280" i="61"/>
  <c r="F280" i="61"/>
  <c r="J311" i="2"/>
  <c r="I311" i="2"/>
  <c r="H311" i="2"/>
  <c r="J309" i="2"/>
  <c r="I309" i="2"/>
  <c r="H309" i="2"/>
  <c r="E277" i="3"/>
  <c r="F277" i="3"/>
  <c r="D277" i="3"/>
  <c r="I416" i="2" l="1"/>
  <c r="I415" i="2" s="1"/>
  <c r="I417" i="2"/>
  <c r="J417" i="2"/>
  <c r="J416" i="2"/>
  <c r="J415" i="2" s="1"/>
  <c r="J308" i="2"/>
  <c r="J307" i="2" s="1"/>
  <c r="J306" i="2" s="1"/>
  <c r="J305" i="2" s="1"/>
  <c r="G279" i="61"/>
  <c r="G278" i="61" s="1"/>
  <c r="H308" i="2"/>
  <c r="H307" i="2" s="1"/>
  <c r="H306" i="2" s="1"/>
  <c r="H305" i="2" s="1"/>
  <c r="F279" i="61"/>
  <c r="I308" i="2"/>
  <c r="I307" i="2" s="1"/>
  <c r="I306" i="2" s="1"/>
  <c r="I305" i="2" s="1"/>
  <c r="H279" i="61"/>
  <c r="H278" i="61" s="1"/>
  <c r="E515" i="3"/>
  <c r="F515" i="3"/>
  <c r="D515" i="3"/>
  <c r="H81" i="61" l="1"/>
  <c r="G81" i="61"/>
  <c r="F81" i="61"/>
  <c r="J79" i="2"/>
  <c r="I79" i="2"/>
  <c r="H79" i="2"/>
  <c r="H82" i="2"/>
  <c r="I82" i="2"/>
  <c r="J82" i="2"/>
  <c r="F531" i="3" l="1"/>
  <c r="E531" i="3"/>
  <c r="E529" i="3" s="1"/>
  <c r="D531" i="3"/>
  <c r="F530" i="3"/>
  <c r="F529" i="3" s="1"/>
  <c r="E530" i="3"/>
  <c r="D530" i="3"/>
  <c r="F536" i="3"/>
  <c r="E536" i="3"/>
  <c r="D536" i="3"/>
  <c r="F534" i="3"/>
  <c r="E534" i="3"/>
  <c r="D534" i="3"/>
  <c r="H26" i="61"/>
  <c r="G26" i="61"/>
  <c r="F26" i="61"/>
  <c r="H24" i="61"/>
  <c r="G24" i="61"/>
  <c r="F24" i="61"/>
  <c r="I22" i="2"/>
  <c r="I19" i="2" s="1"/>
  <c r="I18" i="2" s="1"/>
  <c r="I17" i="2" s="1"/>
  <c r="I16" i="2" s="1"/>
  <c r="I15" i="2" s="1"/>
  <c r="J22" i="2"/>
  <c r="J19" i="2" s="1"/>
  <c r="J18" i="2" s="1"/>
  <c r="J17" i="2" s="1"/>
  <c r="J16" i="2" s="1"/>
  <c r="J15" i="2" s="1"/>
  <c r="H96" i="61"/>
  <c r="G96" i="61"/>
  <c r="F96" i="61"/>
  <c r="H94" i="2"/>
  <c r="D529" i="3" l="1"/>
  <c r="E462" i="3"/>
  <c r="E461" i="3" s="1"/>
  <c r="E460" i="3" s="1"/>
  <c r="F462" i="3"/>
  <c r="F461" i="3" s="1"/>
  <c r="F460" i="3" s="1"/>
  <c r="D462" i="3"/>
  <c r="D461" i="3" s="1"/>
  <c r="D460" i="3" s="1"/>
  <c r="D459" i="3" l="1"/>
  <c r="H393" i="2"/>
  <c r="H392" i="2" s="1"/>
  <c r="H89" i="61"/>
  <c r="G89" i="61"/>
  <c r="F89" i="61"/>
  <c r="H84" i="61"/>
  <c r="G84" i="61"/>
  <c r="F84" i="61"/>
  <c r="E459" i="3" l="1"/>
  <c r="F459" i="3"/>
  <c r="H320" i="61"/>
  <c r="F320" i="61"/>
  <c r="H181" i="61"/>
  <c r="G320" i="61"/>
  <c r="F181" i="61"/>
  <c r="G181" i="61"/>
  <c r="F476" i="3" l="1"/>
  <c r="E476" i="3"/>
  <c r="D476" i="3"/>
  <c r="J561" i="2" l="1"/>
  <c r="I561" i="2"/>
  <c r="H561" i="2"/>
  <c r="H532" i="61"/>
  <c r="G532" i="61"/>
  <c r="F532" i="61"/>
  <c r="H527" i="61"/>
  <c r="G527" i="61"/>
  <c r="F527" i="61"/>
  <c r="H523" i="61"/>
  <c r="G523" i="61"/>
  <c r="F523" i="61"/>
  <c r="H518" i="61"/>
  <c r="G518" i="61"/>
  <c r="F518" i="61"/>
  <c r="H398" i="2"/>
  <c r="E420" i="3"/>
  <c r="E419" i="3" s="1"/>
  <c r="F420" i="3"/>
  <c r="F419" i="3" s="1"/>
  <c r="D420" i="3"/>
  <c r="D419" i="3" s="1"/>
  <c r="E425" i="3"/>
  <c r="F425" i="3"/>
  <c r="D425" i="3"/>
  <c r="E417" i="3" l="1"/>
  <c r="F417" i="3"/>
  <c r="D417" i="3"/>
  <c r="F423" i="3"/>
  <c r="F422" i="3" s="1"/>
  <c r="E423" i="3"/>
  <c r="E422" i="3" s="1"/>
  <c r="D423" i="3"/>
  <c r="D422" i="3" s="1"/>
  <c r="D415" i="3"/>
  <c r="F413" i="3"/>
  <c r="F412" i="3" s="1"/>
  <c r="E413" i="3"/>
  <c r="E412" i="3" s="1"/>
  <c r="D413" i="3"/>
  <c r="H110" i="61"/>
  <c r="G106" i="61"/>
  <c r="H106" i="61"/>
  <c r="F106" i="61"/>
  <c r="H101" i="61"/>
  <c r="F122" i="61"/>
  <c r="G122" i="61"/>
  <c r="H122" i="61"/>
  <c r="H129" i="61"/>
  <c r="G129" i="61"/>
  <c r="F129" i="61"/>
  <c r="I600" i="2" l="1"/>
  <c r="I582" i="2" s="1"/>
  <c r="I565" i="2" s="1"/>
  <c r="G110" i="61"/>
  <c r="F447" i="61"/>
  <c r="F446" i="61" s="1"/>
  <c r="F101" i="61"/>
  <c r="E411" i="3"/>
  <c r="H447" i="61"/>
  <c r="H446" i="61" s="1"/>
  <c r="G447" i="61"/>
  <c r="G446" i="61" s="1"/>
  <c r="F411" i="3"/>
  <c r="D412" i="3"/>
  <c r="H100" i="61"/>
  <c r="F110" i="61"/>
  <c r="G101" i="61"/>
  <c r="J600" i="2"/>
  <c r="J582" i="2" s="1"/>
  <c r="J565" i="2" s="1"/>
  <c r="H600" i="2"/>
  <c r="H582" i="2" s="1"/>
  <c r="E343" i="3"/>
  <c r="F343" i="3"/>
  <c r="D343" i="3"/>
  <c r="F314" i="3"/>
  <c r="D314" i="3"/>
  <c r="G100" i="61" l="1"/>
  <c r="F100" i="61"/>
  <c r="D411" i="3"/>
  <c r="H146" i="61"/>
  <c r="G146" i="61"/>
  <c r="F146" i="61"/>
  <c r="E303" i="3" l="1"/>
  <c r="E302" i="3" s="1"/>
  <c r="F303" i="3"/>
  <c r="F302" i="3" s="1"/>
  <c r="D303" i="3"/>
  <c r="D302" i="3" s="1"/>
  <c r="E300" i="3"/>
  <c r="E299" i="3" s="1"/>
  <c r="F300" i="3"/>
  <c r="F299" i="3" s="1"/>
  <c r="D300" i="3"/>
  <c r="D299" i="3" s="1"/>
  <c r="F298" i="3" l="1"/>
  <c r="E298" i="3"/>
  <c r="D298" i="3"/>
  <c r="E293" i="3"/>
  <c r="F293" i="3"/>
  <c r="D293" i="3"/>
  <c r="F296" i="3"/>
  <c r="F295" i="3" s="1"/>
  <c r="E296" i="3"/>
  <c r="E295" i="3" s="1"/>
  <c r="D296" i="3"/>
  <c r="D295" i="3" s="1"/>
  <c r="F291" i="3"/>
  <c r="E291" i="3"/>
  <c r="D291" i="3"/>
  <c r="F254" i="61"/>
  <c r="G254" i="61"/>
  <c r="H254" i="61"/>
  <c r="E290" i="3" l="1"/>
  <c r="E289" i="3" s="1"/>
  <c r="D290" i="3"/>
  <c r="D289" i="3" s="1"/>
  <c r="F290" i="3"/>
  <c r="F289" i="3" s="1"/>
  <c r="F278" i="61" l="1"/>
  <c r="H229" i="61"/>
  <c r="G229" i="61"/>
  <c r="F229" i="61"/>
  <c r="H227" i="61"/>
  <c r="G227" i="61"/>
  <c r="F227" i="61"/>
  <c r="J246" i="2"/>
  <c r="J245" i="2" s="1"/>
  <c r="I246" i="2"/>
  <c r="I245" i="2" s="1"/>
  <c r="H246" i="2"/>
  <c r="H245" i="2" s="1"/>
  <c r="J243" i="2"/>
  <c r="J242" i="2" s="1"/>
  <c r="I243" i="2"/>
  <c r="I242" i="2" s="1"/>
  <c r="H243" i="2"/>
  <c r="H242" i="2" s="1"/>
  <c r="E256" i="3"/>
  <c r="F256" i="3"/>
  <c r="D256" i="3"/>
  <c r="E261" i="3"/>
  <c r="F261" i="3"/>
  <c r="D261" i="3"/>
  <c r="E259" i="3"/>
  <c r="F259" i="3"/>
  <c r="D259" i="3"/>
  <c r="J241" i="2" l="1"/>
  <c r="I241" i="2"/>
  <c r="H241" i="2"/>
  <c r="I248" i="2"/>
  <c r="H248" i="2"/>
  <c r="J248" i="2"/>
  <c r="I240" i="2" l="1"/>
  <c r="I239" i="2" s="1"/>
  <c r="J240" i="2"/>
  <c r="J239" i="2" s="1"/>
  <c r="H252" i="61"/>
  <c r="G252" i="61"/>
  <c r="F252" i="61"/>
  <c r="J274" i="2"/>
  <c r="I274" i="2"/>
  <c r="H274" i="2"/>
  <c r="H344" i="61"/>
  <c r="G344" i="61"/>
  <c r="F344" i="61"/>
  <c r="H342" i="61"/>
  <c r="G342" i="61"/>
  <c r="F342" i="61"/>
  <c r="F341" i="61" s="1"/>
  <c r="F340" i="61" s="1"/>
  <c r="F339" i="61" s="1"/>
  <c r="J386" i="2"/>
  <c r="I386" i="2"/>
  <c r="H386" i="2"/>
  <c r="J384" i="2"/>
  <c r="I384" i="2"/>
  <c r="H384" i="2"/>
  <c r="E237" i="3"/>
  <c r="F237" i="3"/>
  <c r="D237" i="3"/>
  <c r="H341" i="61" l="1"/>
  <c r="H340" i="61" s="1"/>
  <c r="H339" i="61" s="1"/>
  <c r="I383" i="2"/>
  <c r="I382" i="2" s="1"/>
  <c r="I381" i="2" s="1"/>
  <c r="I380" i="2" s="1"/>
  <c r="G341" i="61"/>
  <c r="G340" i="61" s="1"/>
  <c r="G339" i="61" s="1"/>
  <c r="J383" i="2"/>
  <c r="J382" i="2" s="1"/>
  <c r="J381" i="2" s="1"/>
  <c r="J380" i="2" s="1"/>
  <c r="H383" i="2"/>
  <c r="H382" i="2" s="1"/>
  <c r="H381" i="2" s="1"/>
  <c r="H380" i="2" s="1"/>
  <c r="E231" i="3"/>
  <c r="F231" i="3"/>
  <c r="D231" i="3"/>
  <c r="E226" i="3"/>
  <c r="F226" i="3"/>
  <c r="D226" i="3"/>
  <c r="E224" i="3"/>
  <c r="F224" i="3"/>
  <c r="D224" i="3"/>
  <c r="E222" i="3"/>
  <c r="F222" i="3"/>
  <c r="D222" i="3"/>
  <c r="E220" i="3"/>
  <c r="F220" i="3"/>
  <c r="D220" i="3"/>
  <c r="H211" i="61"/>
  <c r="G211" i="61"/>
  <c r="F211" i="61"/>
  <c r="H209" i="61"/>
  <c r="G209" i="61"/>
  <c r="F209" i="61"/>
  <c r="H207" i="61"/>
  <c r="G207" i="61"/>
  <c r="F207" i="61"/>
  <c r="H205" i="61"/>
  <c r="G205" i="61"/>
  <c r="F205" i="61"/>
  <c r="H203" i="61"/>
  <c r="G203" i="61"/>
  <c r="F203" i="61"/>
  <c r="H201" i="61"/>
  <c r="G201" i="61"/>
  <c r="F201" i="61"/>
  <c r="J225" i="2"/>
  <c r="I225" i="2"/>
  <c r="H225" i="2"/>
  <c r="J223" i="2"/>
  <c r="I223" i="2"/>
  <c r="H223" i="2"/>
  <c r="J221" i="2"/>
  <c r="I221" i="2"/>
  <c r="H221" i="2"/>
  <c r="J219" i="2"/>
  <c r="I219" i="2"/>
  <c r="H219" i="2"/>
  <c r="J216" i="2"/>
  <c r="I216" i="2"/>
  <c r="H216" i="2"/>
  <c r="J214" i="2"/>
  <c r="I214" i="2"/>
  <c r="H214" i="2"/>
  <c r="E216" i="3"/>
  <c r="F216" i="3"/>
  <c r="D216" i="3"/>
  <c r="E214" i="3"/>
  <c r="F214" i="3"/>
  <c r="D214" i="3"/>
  <c r="E212" i="3"/>
  <c r="F212" i="3"/>
  <c r="D212" i="3"/>
  <c r="E210" i="3"/>
  <c r="F210" i="3"/>
  <c r="D210" i="3"/>
  <c r="H510" i="61"/>
  <c r="G510" i="61"/>
  <c r="F510" i="61"/>
  <c r="H665" i="2"/>
  <c r="H664" i="2" s="1"/>
  <c r="H663" i="2" s="1"/>
  <c r="H662" i="2" s="1"/>
  <c r="H457" i="61"/>
  <c r="H456" i="61" s="1"/>
  <c r="H455" i="61" s="1"/>
  <c r="G457" i="61"/>
  <c r="G456" i="61" s="1"/>
  <c r="G455" i="61" s="1"/>
  <c r="F457" i="61"/>
  <c r="J534" i="2"/>
  <c r="I534" i="2"/>
  <c r="H534" i="2"/>
  <c r="I213" i="2" l="1"/>
  <c r="H213" i="2"/>
  <c r="J213" i="2"/>
  <c r="G200" i="61"/>
  <c r="F200" i="61"/>
  <c r="H200" i="61"/>
  <c r="H203" i="2"/>
  <c r="F219" i="3"/>
  <c r="H432" i="61"/>
  <c r="H431" i="61" s="1"/>
  <c r="D219" i="3"/>
  <c r="E219" i="3"/>
  <c r="G483" i="61"/>
  <c r="F406" i="61"/>
  <c r="H483" i="61"/>
  <c r="G406" i="61"/>
  <c r="F432" i="61"/>
  <c r="F431" i="61" s="1"/>
  <c r="F456" i="61"/>
  <c r="H406" i="61"/>
  <c r="G432" i="61"/>
  <c r="G431" i="61" s="1"/>
  <c r="H218" i="2"/>
  <c r="F209" i="3"/>
  <c r="D209" i="3"/>
  <c r="E209" i="3"/>
  <c r="F483" i="61"/>
  <c r="H57" i="2"/>
  <c r="I218" i="2"/>
  <c r="I212" i="2" s="1"/>
  <c r="J218" i="2"/>
  <c r="H568" i="2"/>
  <c r="H212" i="2" l="1"/>
  <c r="J212" i="2"/>
  <c r="H613" i="2"/>
  <c r="J555" i="2" l="1"/>
  <c r="J554" i="2" s="1"/>
  <c r="J553" i="2" s="1"/>
  <c r="I555" i="2"/>
  <c r="I554" i="2" s="1"/>
  <c r="I553" i="2" s="1"/>
  <c r="H555" i="2"/>
  <c r="H554" i="2" s="1"/>
  <c r="H553" i="2" s="1"/>
  <c r="J532" i="2"/>
  <c r="I532" i="2"/>
  <c r="H532" i="2"/>
  <c r="J530" i="2"/>
  <c r="I530" i="2"/>
  <c r="I529" i="2" s="1"/>
  <c r="H530" i="2"/>
  <c r="J509" i="2"/>
  <c r="I509" i="2"/>
  <c r="H509" i="2"/>
  <c r="F96" i="3"/>
  <c r="E96" i="3"/>
  <c r="D96" i="3"/>
  <c r="H400" i="61"/>
  <c r="G400" i="61"/>
  <c r="F400" i="61"/>
  <c r="H398" i="61"/>
  <c r="G398" i="61"/>
  <c r="F398" i="61"/>
  <c r="H394" i="61"/>
  <c r="G394" i="61"/>
  <c r="F394" i="61"/>
  <c r="H390" i="61"/>
  <c r="G390" i="61"/>
  <c r="F390" i="61"/>
  <c r="H388" i="61"/>
  <c r="G388" i="61"/>
  <c r="F388" i="61"/>
  <c r="J490" i="2"/>
  <c r="J489" i="2" s="1"/>
  <c r="I490" i="2"/>
  <c r="I489" i="2" s="1"/>
  <c r="H490" i="2"/>
  <c r="H489" i="2" s="1"/>
  <c r="J485" i="2"/>
  <c r="I485" i="2"/>
  <c r="H485" i="2"/>
  <c r="J483" i="2"/>
  <c r="I483" i="2"/>
  <c r="H483" i="2"/>
  <c r="J524" i="2"/>
  <c r="J523" i="2" s="1"/>
  <c r="I524" i="2"/>
  <c r="I523" i="2" s="1"/>
  <c r="H524" i="2"/>
  <c r="H523" i="2" s="1"/>
  <c r="H373" i="61"/>
  <c r="G373" i="61"/>
  <c r="F373" i="61"/>
  <c r="H369" i="61"/>
  <c r="G369" i="61"/>
  <c r="F369" i="61"/>
  <c r="H367" i="61"/>
  <c r="G367" i="61"/>
  <c r="F367" i="61"/>
  <c r="H365" i="61"/>
  <c r="G365" i="61"/>
  <c r="F365" i="61"/>
  <c r="H363" i="61"/>
  <c r="G363" i="61"/>
  <c r="F363" i="61"/>
  <c r="J475" i="2"/>
  <c r="J474" i="2" s="1"/>
  <c r="I475" i="2"/>
  <c r="I474" i="2" s="1"/>
  <c r="H475" i="2"/>
  <c r="H474" i="2" s="1"/>
  <c r="J472" i="2"/>
  <c r="I472" i="2"/>
  <c r="H472" i="2"/>
  <c r="J470" i="2"/>
  <c r="I470" i="2"/>
  <c r="H470" i="2"/>
  <c r="J468" i="2"/>
  <c r="I468" i="2"/>
  <c r="H468" i="2"/>
  <c r="J465" i="2"/>
  <c r="I465" i="2"/>
  <c r="H465" i="2"/>
  <c r="J463" i="2"/>
  <c r="I463" i="2"/>
  <c r="H463" i="2"/>
  <c r="J461" i="2"/>
  <c r="I461" i="2"/>
  <c r="H461" i="2"/>
  <c r="J458" i="2"/>
  <c r="I458" i="2"/>
  <c r="H458" i="2"/>
  <c r="J456" i="2"/>
  <c r="I456" i="2"/>
  <c r="H456" i="2"/>
  <c r="J454" i="2"/>
  <c r="I454" i="2"/>
  <c r="H454" i="2"/>
  <c r="H358" i="61"/>
  <c r="G358" i="61"/>
  <c r="F358" i="61"/>
  <c r="H356" i="61"/>
  <c r="G356" i="61"/>
  <c r="F356" i="61"/>
  <c r="H354" i="61"/>
  <c r="G354" i="61"/>
  <c r="F354" i="61"/>
  <c r="H352" i="61"/>
  <c r="G352" i="61"/>
  <c r="F352" i="61"/>
  <c r="H350" i="61"/>
  <c r="G350" i="61"/>
  <c r="F350" i="61"/>
  <c r="E205" i="3"/>
  <c r="F205" i="3"/>
  <c r="D205" i="3"/>
  <c r="E207" i="3"/>
  <c r="F207" i="3"/>
  <c r="D207" i="3"/>
  <c r="E204" i="3" l="1"/>
  <c r="F204" i="3"/>
  <c r="F362" i="61"/>
  <c r="J529" i="2"/>
  <c r="J528" i="2" s="1"/>
  <c r="J522" i="2" s="1"/>
  <c r="H529" i="2"/>
  <c r="H528" i="2" s="1"/>
  <c r="H522" i="2" s="1"/>
  <c r="H387" i="61"/>
  <c r="H386" i="61" s="1"/>
  <c r="G387" i="61"/>
  <c r="G386" i="61" s="1"/>
  <c r="F387" i="61"/>
  <c r="F386" i="61" s="1"/>
  <c r="G362" i="61"/>
  <c r="H362" i="61"/>
  <c r="D204" i="3"/>
  <c r="H438" i="2"/>
  <c r="H437" i="2" s="1"/>
  <c r="I528" i="2"/>
  <c r="I522" i="2" s="1"/>
  <c r="H492" i="2"/>
  <c r="J492" i="2"/>
  <c r="H453" i="2"/>
  <c r="I482" i="2"/>
  <c r="J482" i="2"/>
  <c r="I508" i="2"/>
  <c r="H467" i="2"/>
  <c r="I492" i="2"/>
  <c r="I453" i="2"/>
  <c r="H460" i="2"/>
  <c r="H482" i="2"/>
  <c r="J508" i="2"/>
  <c r="H508" i="2"/>
  <c r="F349" i="61"/>
  <c r="H349" i="61"/>
  <c r="H348" i="61" s="1"/>
  <c r="G349" i="61"/>
  <c r="G348" i="61" s="1"/>
  <c r="I438" i="2"/>
  <c r="I437" i="2" s="1"/>
  <c r="I436" i="2" s="1"/>
  <c r="I435" i="2" s="1"/>
  <c r="I460" i="2"/>
  <c r="J460" i="2"/>
  <c r="J453" i="2"/>
  <c r="I467" i="2"/>
  <c r="J467" i="2"/>
  <c r="J438" i="2"/>
  <c r="J437" i="2" s="1"/>
  <c r="J436" i="2" s="1"/>
  <c r="J435" i="2" s="1"/>
  <c r="J481" i="2" l="1"/>
  <c r="J480" i="2" s="1"/>
  <c r="J479" i="2" s="1"/>
  <c r="I481" i="2"/>
  <c r="I480" i="2" s="1"/>
  <c r="I479" i="2" s="1"/>
  <c r="H481" i="2"/>
  <c r="H480" i="2" s="1"/>
  <c r="H479" i="2" s="1"/>
  <c r="E168" i="3" l="1"/>
  <c r="F168" i="3"/>
  <c r="D168" i="3"/>
  <c r="E145" i="3" l="1"/>
  <c r="E144" i="3" s="1"/>
  <c r="F145" i="3"/>
  <c r="F144" i="3" s="1"/>
  <c r="D145" i="3"/>
  <c r="D144" i="3" s="1"/>
  <c r="E142" i="3" l="1"/>
  <c r="E141" i="3" s="1"/>
  <c r="F142" i="3"/>
  <c r="F141" i="3" s="1"/>
  <c r="D142" i="3"/>
  <c r="D141" i="3" s="1"/>
  <c r="E139" i="3"/>
  <c r="F139" i="3"/>
  <c r="D139" i="3"/>
  <c r="D134" i="3"/>
  <c r="E134" i="3"/>
  <c r="F134" i="3"/>
  <c r="F123" i="3"/>
  <c r="E123" i="3"/>
  <c r="D123" i="3"/>
  <c r="E112" i="3"/>
  <c r="E111" i="3" s="1"/>
  <c r="F112" i="3"/>
  <c r="F111" i="3" s="1"/>
  <c r="D112" i="3"/>
  <c r="D111" i="3" s="1"/>
  <c r="E109" i="3"/>
  <c r="F109" i="3"/>
  <c r="D109" i="3"/>
  <c r="E107" i="3"/>
  <c r="F107" i="3"/>
  <c r="D107" i="3"/>
  <c r="E105" i="3"/>
  <c r="F105" i="3"/>
  <c r="D105" i="3"/>
  <c r="E103" i="3"/>
  <c r="F103" i="3"/>
  <c r="D103" i="3"/>
  <c r="E100" i="3"/>
  <c r="F100" i="3"/>
  <c r="D100" i="3"/>
  <c r="E98" i="3"/>
  <c r="F98" i="3"/>
  <c r="D98" i="3"/>
  <c r="E93" i="3"/>
  <c r="F93" i="3"/>
  <c r="D93" i="3"/>
  <c r="E91" i="3"/>
  <c r="F91" i="3"/>
  <c r="D91" i="3"/>
  <c r="E89" i="3"/>
  <c r="F89" i="3"/>
  <c r="D89" i="3"/>
  <c r="D95" i="3" l="1"/>
  <c r="F95" i="3"/>
  <c r="E102" i="3"/>
  <c r="E95" i="3"/>
  <c r="F88" i="3"/>
  <c r="E88" i="3"/>
  <c r="D88" i="3"/>
  <c r="D102" i="3"/>
  <c r="F102" i="3"/>
  <c r="E87" i="3" l="1"/>
  <c r="F87" i="3"/>
  <c r="D87" i="3"/>
  <c r="E78" i="3" l="1"/>
  <c r="E77" i="3" s="1"/>
  <c r="F78" i="3"/>
  <c r="F77" i="3" s="1"/>
  <c r="D78" i="3"/>
  <c r="D77" i="3" s="1"/>
  <c r="E75" i="3"/>
  <c r="F75" i="3"/>
  <c r="D75" i="3"/>
  <c r="E73" i="3"/>
  <c r="F73" i="3"/>
  <c r="D73" i="3"/>
  <c r="E71" i="3"/>
  <c r="F71" i="3"/>
  <c r="D71" i="3"/>
  <c r="E64" i="3"/>
  <c r="F64" i="3"/>
  <c r="D64" i="3"/>
  <c r="E62" i="3"/>
  <c r="F62" i="3"/>
  <c r="D62" i="3"/>
  <c r="E59" i="3"/>
  <c r="F59" i="3"/>
  <c r="D59" i="3"/>
  <c r="E57" i="3"/>
  <c r="F57" i="3"/>
  <c r="D57" i="3"/>
  <c r="D56" i="3" l="1"/>
  <c r="E80" i="3"/>
  <c r="F56" i="3"/>
  <c r="E56" i="3"/>
  <c r="D80" i="3"/>
  <c r="D70" i="3"/>
  <c r="F70" i="3"/>
  <c r="F80" i="3"/>
  <c r="E70" i="3"/>
  <c r="E54" i="3"/>
  <c r="F54" i="3"/>
  <c r="D54" i="3"/>
  <c r="E52" i="3"/>
  <c r="F52" i="3"/>
  <c r="D52" i="3"/>
  <c r="E50" i="3"/>
  <c r="F50" i="3"/>
  <c r="D50" i="3"/>
  <c r="F49" i="3" l="1"/>
  <c r="E69" i="3"/>
  <c r="F69" i="3"/>
  <c r="D69" i="3"/>
  <c r="E49" i="3"/>
  <c r="D49" i="3"/>
  <c r="E47" i="3"/>
  <c r="F47" i="3"/>
  <c r="D47" i="3"/>
  <c r="E45" i="3"/>
  <c r="F45" i="3"/>
  <c r="D45" i="3"/>
  <c r="E43" i="3"/>
  <c r="F43" i="3"/>
  <c r="D43" i="3"/>
  <c r="E38" i="3"/>
  <c r="F38" i="3"/>
  <c r="D38" i="3"/>
  <c r="E40" i="3"/>
  <c r="F40" i="3"/>
  <c r="D40" i="3"/>
  <c r="E36" i="3"/>
  <c r="F36" i="3"/>
  <c r="D36" i="3"/>
  <c r="F35" i="3" l="1"/>
  <c r="D42" i="3"/>
  <c r="D35" i="3"/>
  <c r="E35" i="3"/>
  <c r="F42" i="3"/>
  <c r="F34" i="3" s="1"/>
  <c r="E42" i="3"/>
  <c r="E31" i="3"/>
  <c r="E30" i="3" s="1"/>
  <c r="F31" i="3"/>
  <c r="F30" i="3" s="1"/>
  <c r="D31" i="3"/>
  <c r="D30" i="3" s="1"/>
  <c r="F457" i="3"/>
  <c r="E457" i="3"/>
  <c r="D457" i="3"/>
  <c r="F455" i="3"/>
  <c r="E455" i="3"/>
  <c r="D455" i="3"/>
  <c r="F452" i="3"/>
  <c r="E452" i="3"/>
  <c r="D452" i="3"/>
  <c r="F450" i="3"/>
  <c r="E450" i="3"/>
  <c r="D450" i="3"/>
  <c r="D449" i="3" l="1"/>
  <c r="E449" i="3"/>
  <c r="F449" i="3"/>
  <c r="D34" i="3"/>
  <c r="F23" i="3"/>
  <c r="F17" i="3" s="1"/>
  <c r="F16" i="3" s="1"/>
  <c r="E23" i="3"/>
  <c r="E17" i="3" s="1"/>
  <c r="D23" i="3"/>
  <c r="E34" i="3"/>
  <c r="E454" i="3"/>
  <c r="F454" i="3"/>
  <c r="D454" i="3"/>
  <c r="E16" i="3" l="1"/>
  <c r="E448" i="3"/>
  <c r="E447" i="3" s="1"/>
  <c r="F448" i="3"/>
  <c r="F447" i="3" s="1"/>
  <c r="H506" i="61"/>
  <c r="H505" i="61" s="1"/>
  <c r="G506" i="61"/>
  <c r="G505" i="61" s="1"/>
  <c r="F506" i="61"/>
  <c r="F505" i="61" s="1"/>
  <c r="H482" i="61" l="1"/>
  <c r="H481" i="61" s="1"/>
  <c r="G482" i="61"/>
  <c r="G481" i="61" s="1"/>
  <c r="F325" i="3"/>
  <c r="E325" i="3"/>
  <c r="D325" i="3"/>
  <c r="H22" i="2" l="1"/>
  <c r="H20" i="2"/>
  <c r="F401" i="3"/>
  <c r="F400" i="3" s="1"/>
  <c r="E401" i="3"/>
  <c r="E400" i="3" s="1"/>
  <c r="D401" i="3"/>
  <c r="D400" i="3" s="1"/>
  <c r="H19" i="2" l="1"/>
  <c r="E174" i="3"/>
  <c r="E173" i="3" s="1"/>
  <c r="F174" i="3"/>
  <c r="F173" i="3" s="1"/>
  <c r="D174" i="3"/>
  <c r="D173" i="3" s="1"/>
  <c r="F158" i="3"/>
  <c r="F157" i="3" s="1"/>
  <c r="E158" i="3"/>
  <c r="E157" i="3" s="1"/>
  <c r="D158" i="3"/>
  <c r="D157" i="3" s="1"/>
  <c r="F118" i="3" l="1"/>
  <c r="D118" i="3"/>
  <c r="G361" i="61" l="1"/>
  <c r="G360" i="61" s="1"/>
  <c r="H361" i="61"/>
  <c r="H360" i="61" s="1"/>
  <c r="G347" i="61"/>
  <c r="F348" i="61"/>
  <c r="F347" i="61" s="1"/>
  <c r="H347" i="61"/>
  <c r="F361" i="61"/>
  <c r="F360" i="61" s="1"/>
  <c r="H147" i="2" l="1"/>
  <c r="H146" i="2" s="1"/>
  <c r="F335" i="3"/>
  <c r="E335" i="3"/>
  <c r="D335" i="3"/>
  <c r="D398" i="3" l="1"/>
  <c r="D397" i="3" s="1"/>
  <c r="D396" i="3" s="1"/>
  <c r="F409" i="3"/>
  <c r="F407" i="3"/>
  <c r="F405" i="3"/>
  <c r="F398" i="3"/>
  <c r="F397" i="3" s="1"/>
  <c r="F396" i="3" s="1"/>
  <c r="F394" i="3"/>
  <c r="F393" i="3" s="1"/>
  <c r="F391" i="3"/>
  <c r="F389" i="3"/>
  <c r="F387" i="3"/>
  <c r="D387" i="3"/>
  <c r="F404" i="3" l="1"/>
  <c r="F403" i="3" s="1"/>
  <c r="F386" i="3"/>
  <c r="F385" i="3" s="1"/>
  <c r="J665" i="2"/>
  <c r="I665" i="2"/>
  <c r="F384" i="3" l="1"/>
  <c r="G48" i="61"/>
  <c r="H48" i="61"/>
  <c r="F48" i="61"/>
  <c r="F333" i="3" l="1"/>
  <c r="E333" i="3"/>
  <c r="D333" i="3"/>
  <c r="F331" i="3"/>
  <c r="E331" i="3"/>
  <c r="D331" i="3"/>
  <c r="F329" i="3"/>
  <c r="E329" i="3"/>
  <c r="D329" i="3"/>
  <c r="F327" i="3"/>
  <c r="E327" i="3"/>
  <c r="D327" i="3"/>
  <c r="F323" i="3"/>
  <c r="E323" i="3"/>
  <c r="D323" i="3"/>
  <c r="E321" i="3"/>
  <c r="D321" i="3"/>
  <c r="F321" i="3"/>
  <c r="F319" i="3"/>
  <c r="E319" i="3"/>
  <c r="D319" i="3"/>
  <c r="F345" i="3"/>
  <c r="E345" i="3"/>
  <c r="D345" i="3"/>
  <c r="F341" i="3"/>
  <c r="E341" i="3"/>
  <c r="D341" i="3"/>
  <c r="F339" i="3"/>
  <c r="E339" i="3"/>
  <c r="D339" i="3"/>
  <c r="F338" i="3" l="1"/>
  <c r="F337" i="3" s="1"/>
  <c r="E318" i="3"/>
  <c r="E317" i="3" s="1"/>
  <c r="F318" i="3"/>
  <c r="F317" i="3" s="1"/>
  <c r="F316" i="3" s="1"/>
  <c r="E338" i="3"/>
  <c r="E337" i="3" s="1"/>
  <c r="D318" i="3"/>
  <c r="D338" i="3"/>
  <c r="E316" i="3" l="1"/>
  <c r="H137" i="2"/>
  <c r="H136" i="2" s="1"/>
  <c r="I137" i="2"/>
  <c r="I136" i="2" s="1"/>
  <c r="J137" i="2"/>
  <c r="J136" i="2" s="1"/>
  <c r="F133" i="61"/>
  <c r="F132" i="61" s="1"/>
  <c r="F380" i="3" l="1"/>
  <c r="E380" i="3"/>
  <c r="D380" i="3"/>
  <c r="F378" i="3"/>
  <c r="E378" i="3"/>
  <c r="D378" i="3"/>
  <c r="F374" i="3"/>
  <c r="E374" i="3"/>
  <c r="D374" i="3"/>
  <c r="F372" i="3"/>
  <c r="E372" i="3"/>
  <c r="D372" i="3"/>
  <c r="F366" i="3"/>
  <c r="E366" i="3"/>
  <c r="D366" i="3"/>
  <c r="F363" i="3"/>
  <c r="E363" i="3"/>
  <c r="D363" i="3"/>
  <c r="F361" i="3"/>
  <c r="E361" i="3"/>
  <c r="D361" i="3"/>
  <c r="F350" i="3"/>
  <c r="F349" i="3" s="1"/>
  <c r="E350" i="3"/>
  <c r="E349" i="3" s="1"/>
  <c r="D350" i="3"/>
  <c r="D349" i="3" s="1"/>
  <c r="F377" i="3" l="1"/>
  <c r="E377" i="3"/>
  <c r="D377" i="3"/>
  <c r="F197" i="3"/>
  <c r="F196" i="3" s="1"/>
  <c r="E197" i="3"/>
  <c r="E196" i="3" s="1"/>
  <c r="D197" i="3"/>
  <c r="D196" i="3" s="1"/>
  <c r="F194" i="3"/>
  <c r="F193" i="3" s="1"/>
  <c r="E194" i="3"/>
  <c r="E193" i="3" s="1"/>
  <c r="D194" i="3"/>
  <c r="D193" i="3" s="1"/>
  <c r="F190" i="3"/>
  <c r="E190" i="3"/>
  <c r="D190" i="3"/>
  <c r="F188" i="3"/>
  <c r="E188" i="3"/>
  <c r="D188" i="3"/>
  <c r="F186" i="3"/>
  <c r="E186" i="3"/>
  <c r="D186" i="3"/>
  <c r="F183" i="3"/>
  <c r="F182" i="3" s="1"/>
  <c r="E183" i="3"/>
  <c r="E182" i="3" s="1"/>
  <c r="D183" i="3"/>
  <c r="D182" i="3" s="1"/>
  <c r="F185" i="3" l="1"/>
  <c r="E185" i="3"/>
  <c r="D185" i="3"/>
  <c r="F213" i="61" l="1"/>
  <c r="G213" i="61" l="1"/>
  <c r="H213" i="61"/>
  <c r="H227" i="2"/>
  <c r="J227" i="2"/>
  <c r="E539" i="3" l="1"/>
  <c r="D539" i="3"/>
  <c r="D533" i="3" s="1"/>
  <c r="E527" i="3"/>
  <c r="E526" i="3" s="1"/>
  <c r="D527" i="3"/>
  <c r="D526" i="3" s="1"/>
  <c r="E522" i="3"/>
  <c r="D522" i="3"/>
  <c r="E519" i="3"/>
  <c r="D519" i="3"/>
  <c r="E508" i="3"/>
  <c r="E505" i="3" s="1"/>
  <c r="D508" i="3"/>
  <c r="D505" i="3" s="1"/>
  <c r="E502" i="3"/>
  <c r="D502" i="3"/>
  <c r="E500" i="3"/>
  <c r="D500" i="3"/>
  <c r="E497" i="3"/>
  <c r="D497" i="3"/>
  <c r="E494" i="3"/>
  <c r="D494" i="3"/>
  <c r="E491" i="3"/>
  <c r="E490" i="3" s="1"/>
  <c r="D491" i="3"/>
  <c r="D490" i="3" s="1"/>
  <c r="E482" i="3"/>
  <c r="D482" i="3"/>
  <c r="E480" i="3"/>
  <c r="D480" i="3"/>
  <c r="E478" i="3"/>
  <c r="D478" i="3"/>
  <c r="E474" i="3"/>
  <c r="D474" i="3"/>
  <c r="E445" i="3"/>
  <c r="E444" i="3" s="1"/>
  <c r="D445" i="3"/>
  <c r="D444" i="3" s="1"/>
  <c r="E442" i="3"/>
  <c r="E441" i="3" s="1"/>
  <c r="D442" i="3"/>
  <c r="D441" i="3" s="1"/>
  <c r="E438" i="3"/>
  <c r="E437" i="3" s="1"/>
  <c r="D438" i="3"/>
  <c r="D437" i="3" s="1"/>
  <c r="E435" i="3"/>
  <c r="D435" i="3"/>
  <c r="E433" i="3"/>
  <c r="D433" i="3"/>
  <c r="E430" i="3"/>
  <c r="E429" i="3" s="1"/>
  <c r="D430" i="3"/>
  <c r="D429" i="3" s="1"/>
  <c r="E409" i="3"/>
  <c r="D409" i="3"/>
  <c r="E407" i="3"/>
  <c r="D407" i="3"/>
  <c r="E405" i="3"/>
  <c r="D405" i="3"/>
  <c r="E398" i="3"/>
  <c r="E397" i="3" s="1"/>
  <c r="E396" i="3" s="1"/>
  <c r="E394" i="3"/>
  <c r="E393" i="3" s="1"/>
  <c r="D394" i="3"/>
  <c r="D393" i="3" s="1"/>
  <c r="E391" i="3"/>
  <c r="D391" i="3"/>
  <c r="E389" i="3"/>
  <c r="D389" i="3"/>
  <c r="E387" i="3"/>
  <c r="E376" i="3"/>
  <c r="D376" i="3"/>
  <c r="E371" i="3"/>
  <c r="E370" i="3" s="1"/>
  <c r="D371" i="3"/>
  <c r="D370" i="3" s="1"/>
  <c r="E365" i="3"/>
  <c r="D365" i="3"/>
  <c r="E360" i="3"/>
  <c r="D360" i="3"/>
  <c r="E359" i="3"/>
  <c r="D359" i="3"/>
  <c r="E348" i="3"/>
  <c r="D348" i="3"/>
  <c r="D317" i="3"/>
  <c r="E310" i="3"/>
  <c r="D310" i="3"/>
  <c r="E308" i="3"/>
  <c r="D308" i="3"/>
  <c r="E285" i="3"/>
  <c r="E284" i="3" s="1"/>
  <c r="D285" i="3"/>
  <c r="D284" i="3" s="1"/>
  <c r="E282" i="3"/>
  <c r="E281" i="3" s="1"/>
  <c r="D282" i="3"/>
  <c r="D281" i="3" s="1"/>
  <c r="E275" i="3"/>
  <c r="D275" i="3"/>
  <c r="E270" i="3"/>
  <c r="E269" i="3" s="1"/>
  <c r="D270" i="3"/>
  <c r="D269" i="3" s="1"/>
  <c r="E267" i="3"/>
  <c r="E266" i="3" s="1"/>
  <c r="D267" i="3"/>
  <c r="D266" i="3" s="1"/>
  <c r="E263" i="3"/>
  <c r="E258" i="3" s="1"/>
  <c r="D263" i="3"/>
  <c r="D258" i="3" s="1"/>
  <c r="E254" i="3"/>
  <c r="D254" i="3"/>
  <c r="E252" i="3"/>
  <c r="D252" i="3"/>
  <c r="E248" i="3"/>
  <c r="E247" i="3" s="1"/>
  <c r="D248" i="3"/>
  <c r="D247" i="3" s="1"/>
  <c r="E245" i="3"/>
  <c r="E244" i="3" s="1"/>
  <c r="D245" i="3"/>
  <c r="D244" i="3" s="1"/>
  <c r="E240" i="3"/>
  <c r="E239" i="3" s="1"/>
  <c r="D240" i="3"/>
  <c r="D239" i="3" s="1"/>
  <c r="E235" i="3"/>
  <c r="E234" i="3" s="1"/>
  <c r="D235" i="3"/>
  <c r="D234" i="3" s="1"/>
  <c r="E229" i="3"/>
  <c r="E228" i="3" s="1"/>
  <c r="E218" i="3" s="1"/>
  <c r="D229" i="3"/>
  <c r="D228" i="3" s="1"/>
  <c r="D218" i="3" s="1"/>
  <c r="E202" i="3"/>
  <c r="E201" i="3" s="1"/>
  <c r="E200" i="3" s="1"/>
  <c r="D202" i="3"/>
  <c r="D192" i="3"/>
  <c r="E192" i="3"/>
  <c r="E181" i="3"/>
  <c r="E177" i="3"/>
  <c r="E176" i="3" s="1"/>
  <c r="D177" i="3"/>
  <c r="D176" i="3" s="1"/>
  <c r="E356" i="3"/>
  <c r="D356" i="3"/>
  <c r="E354" i="3"/>
  <c r="D354" i="3"/>
  <c r="E171" i="3"/>
  <c r="E170" i="3" s="1"/>
  <c r="D171" i="3"/>
  <c r="D170" i="3" s="1"/>
  <c r="E166" i="3"/>
  <c r="D166" i="3"/>
  <c r="E164" i="3"/>
  <c r="D164" i="3"/>
  <c r="E162" i="3"/>
  <c r="D162" i="3"/>
  <c r="E154" i="3"/>
  <c r="D154" i="3"/>
  <c r="E152" i="3"/>
  <c r="D152" i="3"/>
  <c r="E148" i="3"/>
  <c r="E147" i="3" s="1"/>
  <c r="D148" i="3"/>
  <c r="D147" i="3" s="1"/>
  <c r="E137" i="3"/>
  <c r="E136" i="3" s="1"/>
  <c r="D137" i="3"/>
  <c r="D136" i="3" s="1"/>
  <c r="E132" i="3"/>
  <c r="D132" i="3"/>
  <c r="E130" i="3"/>
  <c r="D130" i="3"/>
  <c r="E121" i="3"/>
  <c r="D121" i="3"/>
  <c r="D117" i="3" s="1"/>
  <c r="E118" i="3"/>
  <c r="E117" i="3" s="1"/>
  <c r="E129" i="3" l="1"/>
  <c r="E116" i="3" s="1"/>
  <c r="D151" i="3"/>
  <c r="E151" i="3"/>
  <c r="E150" i="3" s="1"/>
  <c r="D251" i="3"/>
  <c r="D250" i="3" s="1"/>
  <c r="E386" i="3"/>
  <c r="E385" i="3" s="1"/>
  <c r="E404" i="3"/>
  <c r="E403" i="3" s="1"/>
  <c r="E251" i="3"/>
  <c r="E274" i="3"/>
  <c r="E273" i="3" s="1"/>
  <c r="E272" i="3" s="1"/>
  <c r="D274" i="3"/>
  <c r="D273" i="3" s="1"/>
  <c r="D272" i="3" s="1"/>
  <c r="D473" i="3"/>
  <c r="E473" i="3"/>
  <c r="D514" i="3"/>
  <c r="D307" i="3"/>
  <c r="E307" i="3"/>
  <c r="E358" i="3"/>
  <c r="E514" i="3"/>
  <c r="D161" i="3"/>
  <c r="D160" i="3" s="1"/>
  <c r="D129" i="3"/>
  <c r="D116" i="3" s="1"/>
  <c r="E161" i="3"/>
  <c r="E160" i="3" s="1"/>
  <c r="D358" i="3"/>
  <c r="E493" i="3"/>
  <c r="E533" i="3"/>
  <c r="D493" i="3"/>
  <c r="E440" i="3"/>
  <c r="D440" i="3"/>
  <c r="D448" i="3"/>
  <c r="D447" i="3" s="1"/>
  <c r="E280" i="3"/>
  <c r="E279" i="3" s="1"/>
  <c r="D243" i="3"/>
  <c r="E243" i="3"/>
  <c r="E353" i="3"/>
  <c r="E352" i="3" s="1"/>
  <c r="E347" i="3" s="1"/>
  <c r="D404" i="3"/>
  <c r="D403" i="3" s="1"/>
  <c r="E432" i="3"/>
  <c r="E428" i="3" s="1"/>
  <c r="E233" i="3"/>
  <c r="E199" i="3" s="1"/>
  <c r="D265" i="3"/>
  <c r="E250" i="3"/>
  <c r="E265" i="3"/>
  <c r="D280" i="3"/>
  <c r="D279" i="3" s="1"/>
  <c r="D233" i="3"/>
  <c r="D432" i="3"/>
  <c r="D428" i="3" s="1"/>
  <c r="D150" i="3"/>
  <c r="D18" i="3"/>
  <c r="D17" i="3" s="1"/>
  <c r="D16" i="3" s="1"/>
  <c r="D386" i="3"/>
  <c r="D201" i="3"/>
  <c r="D200" i="3" s="1"/>
  <c r="E180" i="3"/>
  <c r="D353" i="3"/>
  <c r="D352" i="3" s="1"/>
  <c r="D347" i="3" s="1"/>
  <c r="D181" i="3"/>
  <c r="D180" i="3" s="1"/>
  <c r="D337" i="3"/>
  <c r="D316" i="3" s="1"/>
  <c r="I670" i="2"/>
  <c r="I669" i="2" s="1"/>
  <c r="I668" i="2" s="1"/>
  <c r="H670" i="2"/>
  <c r="H669" i="2" s="1"/>
  <c r="H668" i="2" s="1"/>
  <c r="H661" i="2" s="1"/>
  <c r="H660" i="2" s="1"/>
  <c r="I664" i="2"/>
  <c r="I663" i="2" s="1"/>
  <c r="I662" i="2" s="1"/>
  <c r="H649" i="2"/>
  <c r="H648" i="2" s="1"/>
  <c r="H647" i="2" s="1"/>
  <c r="I639" i="2"/>
  <c r="H639" i="2"/>
  <c r="I560" i="2"/>
  <c r="I559" i="2" s="1"/>
  <c r="I558" i="2" s="1"/>
  <c r="I557" i="2" s="1"/>
  <c r="I552" i="2" s="1"/>
  <c r="I551" i="2" s="1"/>
  <c r="H560" i="2"/>
  <c r="H559" i="2" s="1"/>
  <c r="H558" i="2" s="1"/>
  <c r="H557" i="2" s="1"/>
  <c r="H552" i="2" s="1"/>
  <c r="H551" i="2" s="1"/>
  <c r="I515" i="2"/>
  <c r="I514" i="2" s="1"/>
  <c r="I513" i="2" s="1"/>
  <c r="I512" i="2" s="1"/>
  <c r="H417" i="2"/>
  <c r="I407" i="2"/>
  <c r="I403" i="2" s="1"/>
  <c r="I402" i="2" s="1"/>
  <c r="I401" i="2" s="1"/>
  <c r="I388" i="2" s="1"/>
  <c r="H407" i="2"/>
  <c r="H405" i="2"/>
  <c r="H404" i="2" s="1"/>
  <c r="H397" i="2"/>
  <c r="I272" i="2"/>
  <c r="I271" i="2" s="1"/>
  <c r="H273" i="2"/>
  <c r="H162" i="2"/>
  <c r="H161" i="2" s="1"/>
  <c r="H145" i="2"/>
  <c r="H144" i="2" s="1"/>
  <c r="H143" i="2" s="1"/>
  <c r="I135" i="2"/>
  <c r="I129" i="2" s="1"/>
  <c r="I90" i="2" s="1"/>
  <c r="H135" i="2"/>
  <c r="H124" i="2"/>
  <c r="H93" i="2"/>
  <c r="H92" i="2" s="1"/>
  <c r="I87" i="2"/>
  <c r="I86" i="2" s="1"/>
  <c r="H87" i="2"/>
  <c r="H86" i="2" s="1"/>
  <c r="I74" i="2"/>
  <c r="H74" i="2"/>
  <c r="H70" i="2"/>
  <c r="H69" i="2" s="1"/>
  <c r="I53" i="2"/>
  <c r="I52" i="2" s="1"/>
  <c r="I51" i="2" s="1"/>
  <c r="I50" i="2" s="1"/>
  <c r="H53" i="2"/>
  <c r="H52" i="2" s="1"/>
  <c r="H51" i="2" s="1"/>
  <c r="H50" i="2" s="1"/>
  <c r="I46" i="2"/>
  <c r="I45" i="2" s="1"/>
  <c r="I40" i="2" s="1"/>
  <c r="I39" i="2" s="1"/>
  <c r="H46" i="2"/>
  <c r="H45" i="2" s="1"/>
  <c r="H42" i="2"/>
  <c r="H41" i="2" s="1"/>
  <c r="H37" i="2"/>
  <c r="H36" i="2" s="1"/>
  <c r="I29" i="2"/>
  <c r="I28" i="2" s="1"/>
  <c r="I27" i="2" s="1"/>
  <c r="I26" i="2" s="1"/>
  <c r="I25" i="2" s="1"/>
  <c r="H29" i="2"/>
  <c r="H28" i="2" s="1"/>
  <c r="H27" i="2" s="1"/>
  <c r="H26" i="2" s="1"/>
  <c r="H25" i="2" s="1"/>
  <c r="E115" i="3" l="1"/>
  <c r="E472" i="3"/>
  <c r="E471" i="3" s="1"/>
  <c r="D472" i="3"/>
  <c r="D471" i="3" s="1"/>
  <c r="D199" i="3"/>
  <c r="D115" i="3"/>
  <c r="H73" i="2"/>
  <c r="I73" i="2"/>
  <c r="E384" i="3"/>
  <c r="E427" i="3"/>
  <c r="D427" i="3"/>
  <c r="D489" i="3"/>
  <c r="E489" i="3"/>
  <c r="D306" i="3"/>
  <c r="D305" i="3"/>
  <c r="E306" i="3"/>
  <c r="E305" i="3"/>
  <c r="D385" i="3"/>
  <c r="D384" i="3" s="1"/>
  <c r="D242" i="3"/>
  <c r="E242" i="3"/>
  <c r="H515" i="2"/>
  <c r="H514" i="2" s="1"/>
  <c r="H513" i="2" s="1"/>
  <c r="H512" i="2" s="1"/>
  <c r="I273" i="2"/>
  <c r="I638" i="2"/>
  <c r="I637" i="2" s="1"/>
  <c r="I610" i="2" s="1"/>
  <c r="I564" i="2" s="1"/>
  <c r="H507" i="2"/>
  <c r="H506" i="2" s="1"/>
  <c r="H78" i="2"/>
  <c r="H91" i="2"/>
  <c r="I78" i="2"/>
  <c r="I507" i="2"/>
  <c r="I506" i="2" s="1"/>
  <c r="H638" i="2"/>
  <c r="H637" i="2" s="1"/>
  <c r="H272" i="2"/>
  <c r="H271" i="2" s="1"/>
  <c r="H270" i="2" s="1"/>
  <c r="H396" i="2"/>
  <c r="H395" i="2" s="1"/>
  <c r="H550" i="2"/>
  <c r="I550" i="2"/>
  <c r="I661" i="2"/>
  <c r="I660" i="2" s="1"/>
  <c r="H436" i="2"/>
  <c r="H435" i="2" s="1"/>
  <c r="H391" i="2"/>
  <c r="H390" i="2" s="1"/>
  <c r="H389" i="2" s="1"/>
  <c r="H211" i="2"/>
  <c r="H202" i="2" s="1"/>
  <c r="H567" i="2"/>
  <c r="H566" i="2" s="1"/>
  <c r="I211" i="2"/>
  <c r="I202" i="2" s="1"/>
  <c r="I142" i="2" s="1"/>
  <c r="H416" i="2"/>
  <c r="H415" i="2" s="1"/>
  <c r="H35" i="2"/>
  <c r="H34" i="2" s="1"/>
  <c r="H40" i="2"/>
  <c r="H39" i="2" s="1"/>
  <c r="H150" i="2"/>
  <c r="H149" i="2" s="1"/>
  <c r="H612" i="2"/>
  <c r="H611" i="2" s="1"/>
  <c r="H131" i="2"/>
  <c r="H130" i="2" s="1"/>
  <c r="H129" i="2" s="1"/>
  <c r="H56" i="2"/>
  <c r="H18" i="2"/>
  <c r="H17" i="2" s="1"/>
  <c r="H16" i="2" s="1"/>
  <c r="H15" i="2" s="1"/>
  <c r="H403" i="2"/>
  <c r="H402" i="2" s="1"/>
  <c r="H401" i="2" s="1"/>
  <c r="F548" i="61"/>
  <c r="F547" i="61" s="1"/>
  <c r="F546" i="61" s="1"/>
  <c r="F545" i="61" s="1"/>
  <c r="F531" i="61"/>
  <c r="F530" i="61" s="1"/>
  <c r="G531" i="61"/>
  <c r="G530" i="61" s="1"/>
  <c r="G526" i="61"/>
  <c r="F526" i="61"/>
  <c r="F525" i="61" s="1"/>
  <c r="G522" i="61"/>
  <c r="G521" i="61" s="1"/>
  <c r="F522" i="61"/>
  <c r="F521" i="61" s="1"/>
  <c r="G517" i="61"/>
  <c r="G516" i="61" s="1"/>
  <c r="G515" i="61" s="1"/>
  <c r="F517" i="61"/>
  <c r="F516" i="61" s="1"/>
  <c r="F515" i="61" s="1"/>
  <c r="G504" i="61"/>
  <c r="F504" i="61"/>
  <c r="G425" i="61"/>
  <c r="G424" i="61" s="1"/>
  <c r="G423" i="61" s="1"/>
  <c r="F425" i="61"/>
  <c r="F424" i="61" s="1"/>
  <c r="F423" i="61" s="1"/>
  <c r="G420" i="61"/>
  <c r="G419" i="61" s="1"/>
  <c r="G418" i="61" s="1"/>
  <c r="F420" i="61"/>
  <c r="F419" i="61" s="1"/>
  <c r="F418" i="61" s="1"/>
  <c r="G405" i="61"/>
  <c r="G385" i="61" s="1"/>
  <c r="F405" i="61"/>
  <c r="F385" i="61" s="1"/>
  <c r="G319" i="61"/>
  <c r="G277" i="61" s="1"/>
  <c r="F319" i="61"/>
  <c r="F277" i="61" s="1"/>
  <c r="G251" i="61"/>
  <c r="G250" i="61" s="1"/>
  <c r="G249" i="61" s="1"/>
  <c r="F251" i="61"/>
  <c r="F250" i="61" s="1"/>
  <c r="F249" i="61" s="1"/>
  <c r="G180" i="61"/>
  <c r="F180" i="61"/>
  <c r="G133" i="61"/>
  <c r="G132" i="61" s="1"/>
  <c r="G128" i="61"/>
  <c r="F128" i="61"/>
  <c r="G95" i="61"/>
  <c r="G94" i="61" s="1"/>
  <c r="F95" i="61"/>
  <c r="F94" i="61" s="1"/>
  <c r="G88" i="61"/>
  <c r="F88" i="61"/>
  <c r="G80" i="61"/>
  <c r="F80" i="61"/>
  <c r="G76" i="61"/>
  <c r="G75" i="61" s="1"/>
  <c r="F76" i="61"/>
  <c r="F75" i="61" s="1"/>
  <c r="G72" i="61"/>
  <c r="G71" i="61" s="1"/>
  <c r="F72" i="61"/>
  <c r="F71" i="61" s="1"/>
  <c r="G57" i="61"/>
  <c r="G56" i="61" s="1"/>
  <c r="G55" i="61" s="1"/>
  <c r="F57" i="61"/>
  <c r="F56" i="61" s="1"/>
  <c r="F55" i="61" s="1"/>
  <c r="G52" i="61"/>
  <c r="G51" i="61" s="1"/>
  <c r="F52" i="61"/>
  <c r="F51" i="61" s="1"/>
  <c r="G47" i="61"/>
  <c r="F47" i="61"/>
  <c r="G43" i="61"/>
  <c r="G42" i="61" s="1"/>
  <c r="G41" i="61" s="1"/>
  <c r="G40" i="61" s="1"/>
  <c r="F43" i="61"/>
  <c r="F42" i="61" s="1"/>
  <c r="F41" i="61" s="1"/>
  <c r="F40" i="61" s="1"/>
  <c r="G36" i="61"/>
  <c r="G35" i="61" s="1"/>
  <c r="F36" i="61"/>
  <c r="F35" i="61" s="1"/>
  <c r="G32" i="61"/>
  <c r="G31" i="61" s="1"/>
  <c r="F32" i="61"/>
  <c r="F31" i="61" s="1"/>
  <c r="F23" i="61"/>
  <c r="F22" i="61" s="1"/>
  <c r="G20" i="61"/>
  <c r="G19" i="61" s="1"/>
  <c r="G18" i="61" s="1"/>
  <c r="G17" i="61" s="1"/>
  <c r="F20" i="61"/>
  <c r="F19" i="61" s="1"/>
  <c r="F18" i="61" s="1"/>
  <c r="F17" i="61" s="1"/>
  <c r="D15" i="3" l="1"/>
  <c r="D14" i="3" s="1"/>
  <c r="E15" i="3"/>
  <c r="E14" i="3" s="1"/>
  <c r="I68" i="2"/>
  <c r="I55" i="2" s="1"/>
  <c r="I33" i="2" s="1"/>
  <c r="G346" i="61"/>
  <c r="H68" i="2"/>
  <c r="F520" i="61"/>
  <c r="H142" i="2"/>
  <c r="H565" i="2"/>
  <c r="I452" i="2"/>
  <c r="I451" i="2" s="1"/>
  <c r="I450" i="2" s="1"/>
  <c r="I270" i="2"/>
  <c r="I238" i="2" s="1"/>
  <c r="H610" i="2"/>
  <c r="H240" i="2"/>
  <c r="H239" i="2" s="1"/>
  <c r="H521" i="2"/>
  <c r="G525" i="61"/>
  <c r="G520" i="61" s="1"/>
  <c r="I521" i="2"/>
  <c r="G194" i="61"/>
  <c r="G193" i="61" s="1"/>
  <c r="F194" i="61"/>
  <c r="F193" i="61" s="1"/>
  <c r="F226" i="61"/>
  <c r="G226" i="61"/>
  <c r="G244" i="61"/>
  <c r="F127" i="61"/>
  <c r="G127" i="61"/>
  <c r="G145" i="61"/>
  <c r="G144" i="61" s="1"/>
  <c r="G142" i="61" s="1"/>
  <c r="G141" i="61" s="1"/>
  <c r="G140" i="61" s="1"/>
  <c r="G139" i="61" s="1"/>
  <c r="F244" i="61"/>
  <c r="F199" i="61"/>
  <c r="G199" i="61"/>
  <c r="G61" i="61"/>
  <c r="G60" i="61" s="1"/>
  <c r="F558" i="61"/>
  <c r="F557" i="61" s="1"/>
  <c r="F556" i="61" s="1"/>
  <c r="G558" i="61"/>
  <c r="G557" i="61" s="1"/>
  <c r="G556" i="61" s="1"/>
  <c r="F536" i="61"/>
  <c r="F535" i="61" s="1"/>
  <c r="F529" i="61" s="1"/>
  <c r="G536" i="61"/>
  <c r="G535" i="61" s="1"/>
  <c r="G529" i="61" s="1"/>
  <c r="G548" i="61"/>
  <c r="G547" i="61" s="1"/>
  <c r="G546" i="61" s="1"/>
  <c r="G545" i="61" s="1"/>
  <c r="F482" i="61"/>
  <c r="F481" i="61" s="1"/>
  <c r="H97" i="2"/>
  <c r="H90" i="2" s="1"/>
  <c r="F145" i="61"/>
  <c r="F144" i="61" s="1"/>
  <c r="F142" i="61" s="1"/>
  <c r="F141" i="61" s="1"/>
  <c r="F140" i="61" s="1"/>
  <c r="F139" i="61" s="1"/>
  <c r="G156" i="61"/>
  <c r="G155" i="61" s="1"/>
  <c r="F156" i="61"/>
  <c r="F155" i="61" s="1"/>
  <c r="F93" i="61"/>
  <c r="G93" i="61"/>
  <c r="F46" i="61"/>
  <c r="F45" i="61" s="1"/>
  <c r="G30" i="61"/>
  <c r="G29" i="61" s="1"/>
  <c r="G46" i="61"/>
  <c r="G45" i="61" s="1"/>
  <c r="H388" i="2"/>
  <c r="G23" i="61"/>
  <c r="G22" i="61" s="1"/>
  <c r="F455" i="61"/>
  <c r="F346" i="61" s="1"/>
  <c r="F61" i="61"/>
  <c r="F60" i="61" s="1"/>
  <c r="F30" i="61"/>
  <c r="F29" i="61" s="1"/>
  <c r="F70" i="61"/>
  <c r="G70" i="61"/>
  <c r="I32" i="2" l="1"/>
  <c r="I434" i="2"/>
  <c r="I433" i="2" s="1"/>
  <c r="F480" i="61"/>
  <c r="G59" i="61"/>
  <c r="G16" i="61" s="1"/>
  <c r="F59" i="61"/>
  <c r="F16" i="61" s="1"/>
  <c r="H55" i="2"/>
  <c r="H33" i="2" s="1"/>
  <c r="G514" i="61"/>
  <c r="F514" i="61"/>
  <c r="H238" i="2"/>
  <c r="F225" i="61"/>
  <c r="F224" i="61" s="1"/>
  <c r="F223" i="61" s="1"/>
  <c r="H564" i="2"/>
  <c r="H452" i="2"/>
  <c r="H451" i="2" s="1"/>
  <c r="H450" i="2" s="1"/>
  <c r="F192" i="61"/>
  <c r="G192" i="61"/>
  <c r="G225" i="61"/>
  <c r="G224" i="61" s="1"/>
  <c r="G223" i="61" s="1"/>
  <c r="G99" i="61"/>
  <c r="G92" i="61" s="1"/>
  <c r="G480" i="61"/>
  <c r="F99" i="61"/>
  <c r="F92" i="61" s="1"/>
  <c r="H434" i="2" l="1"/>
  <c r="H433" i="2" s="1"/>
  <c r="F138" i="61"/>
  <c r="F15" i="61" s="1"/>
  <c r="I14" i="2"/>
  <c r="G138" i="61"/>
  <c r="G15" i="61" s="1"/>
  <c r="H32" i="2"/>
  <c r="H14" i="2" l="1"/>
  <c r="F491" i="3" l="1"/>
  <c r="H536" i="61" l="1"/>
  <c r="F137" i="3" l="1"/>
  <c r="F136" i="3" s="1"/>
  <c r="F435" i="3" l="1"/>
  <c r="F433" i="3"/>
  <c r="F432" i="3" l="1"/>
  <c r="F478" i="3"/>
  <c r="H548" i="61" l="1"/>
  <c r="H547" i="61" s="1"/>
  <c r="F154" i="3" l="1"/>
  <c r="H425" i="61" l="1"/>
  <c r="H424" i="61" s="1"/>
  <c r="H423" i="61" s="1"/>
  <c r="F482" i="3" l="1"/>
  <c r="F480" i="3"/>
  <c r="F474" i="3"/>
  <c r="J135" i="2"/>
  <c r="F473" i="3" l="1"/>
  <c r="F472" i="3" s="1"/>
  <c r="F471" i="3" s="1"/>
  <c r="H133" i="61"/>
  <c r="H132" i="61" s="1"/>
  <c r="F310" i="3" l="1"/>
  <c r="F308" i="3"/>
  <c r="F307" i="3" l="1"/>
  <c r="F305" i="3" s="1"/>
  <c r="H23" i="61" l="1"/>
  <c r="H52" i="61" l="1"/>
  <c r="H51" i="61" s="1"/>
  <c r="F519" i="3" l="1"/>
  <c r="F229" i="3" l="1"/>
  <c r="F228" i="3" s="1"/>
  <c r="F218" i="3" s="1"/>
  <c r="F202" i="3"/>
  <c r="F201" i="3" s="1"/>
  <c r="F200" i="3" s="1"/>
  <c r="H199" i="61" l="1"/>
  <c r="F502" i="3" l="1"/>
  <c r="F275" i="3" l="1"/>
  <c r="F274" i="3" s="1"/>
  <c r="F273" i="3" l="1"/>
  <c r="G15" i="62" l="1"/>
  <c r="D17" i="62"/>
  <c r="E17" i="62"/>
  <c r="F17" i="62"/>
  <c r="G17" i="62"/>
  <c r="G19" i="62" l="1"/>
  <c r="G14" i="62"/>
  <c r="H47" i="61"/>
  <c r="H46" i="61" s="1"/>
  <c r="F490" i="3"/>
  <c r="F539" i="3"/>
  <c r="F533" i="3" s="1"/>
  <c r="F121" i="3"/>
  <c r="F117" i="3" s="1"/>
  <c r="F177" i="3"/>
  <c r="F176" i="3" s="1"/>
  <c r="F356" i="3"/>
  <c r="F354" i="3"/>
  <c r="F132" i="3"/>
  <c r="H405" i="61" l="1"/>
  <c r="H385" i="61" s="1"/>
  <c r="H504" i="61"/>
  <c r="F353" i="3"/>
  <c r="F352" i="3" s="1"/>
  <c r="H546" i="61"/>
  <c r="H480" i="61" l="1"/>
  <c r="H22" i="61" l="1"/>
  <c r="J87" i="2" l="1"/>
  <c r="F285" i="3" l="1"/>
  <c r="F284" i="3" s="1"/>
  <c r="J515" i="2" l="1"/>
  <c r="J514" i="2" s="1"/>
  <c r="J513" i="2" s="1"/>
  <c r="J512" i="2" s="1"/>
  <c r="J452" i="2" l="1"/>
  <c r="F522" i="3"/>
  <c r="J664" i="2"/>
  <c r="J663" i="2" s="1"/>
  <c r="J662" i="2" s="1"/>
  <c r="F438" i="3"/>
  <c r="F437" i="3" s="1"/>
  <c r="F263" i="3"/>
  <c r="F258" i="3" s="1"/>
  <c r="F306" i="3" l="1"/>
  <c r="F240" i="3" l="1"/>
  <c r="F235" i="3"/>
  <c r="F234" i="3" s="1"/>
  <c r="J131" i="2" l="1"/>
  <c r="J130" i="2" s="1"/>
  <c r="J129" i="2" s="1"/>
  <c r="J90" i="2" s="1"/>
  <c r="F348" i="3"/>
  <c r="F347" i="3" s="1"/>
  <c r="F267" i="3"/>
  <c r="C17" i="62" l="1"/>
  <c r="F15" i="62" l="1"/>
  <c r="E15" i="62"/>
  <c r="E14" i="62" s="1"/>
  <c r="D15" i="62"/>
  <c r="D14" i="62" s="1"/>
  <c r="C15" i="62"/>
  <c r="C19" i="62" s="1"/>
  <c r="F14" i="62" l="1"/>
  <c r="F19" i="62"/>
  <c r="C14" i="62"/>
  <c r="D19" i="62"/>
  <c r="E19" i="62"/>
  <c r="F527" i="3" l="1"/>
  <c r="F526" i="3" s="1"/>
  <c r="F508" i="3"/>
  <c r="F505" i="3" s="1"/>
  <c r="F500" i="3"/>
  <c r="F497" i="3"/>
  <c r="F494" i="3"/>
  <c r="F445" i="3"/>
  <c r="F444" i="3" s="1"/>
  <c r="F442" i="3"/>
  <c r="F441" i="3" s="1"/>
  <c r="F430" i="3"/>
  <c r="F429" i="3" s="1"/>
  <c r="F428" i="3" s="1"/>
  <c r="F365" i="3"/>
  <c r="F282" i="3"/>
  <c r="F281" i="3" s="1"/>
  <c r="F280" i="3" s="1"/>
  <c r="F279" i="3" s="1"/>
  <c r="F270" i="3"/>
  <c r="F269" i="3" s="1"/>
  <c r="F266" i="3"/>
  <c r="F254" i="3"/>
  <c r="F252" i="3"/>
  <c r="F251" i="3" s="1"/>
  <c r="F248" i="3"/>
  <c r="F247" i="3" s="1"/>
  <c r="F245" i="3"/>
  <c r="F244" i="3" s="1"/>
  <c r="F239" i="3"/>
  <c r="F171" i="3"/>
  <c r="F170" i="3" s="1"/>
  <c r="F166" i="3"/>
  <c r="F164" i="3"/>
  <c r="F162" i="3"/>
  <c r="F152" i="3"/>
  <c r="F148" i="3"/>
  <c r="F147" i="3" s="1"/>
  <c r="F130" i="3"/>
  <c r="F129" i="3" s="1"/>
  <c r="F116" i="3" s="1"/>
  <c r="J670" i="2"/>
  <c r="J669" i="2" s="1"/>
  <c r="J668" i="2" s="1"/>
  <c r="J661" i="2" s="1"/>
  <c r="J660" i="2" s="1"/>
  <c r="J560" i="2"/>
  <c r="J559" i="2" s="1"/>
  <c r="J558" i="2" s="1"/>
  <c r="J557" i="2" s="1"/>
  <c r="J552" i="2" s="1"/>
  <c r="J551" i="2" s="1"/>
  <c r="J273" i="2"/>
  <c r="J86" i="2"/>
  <c r="J78" i="2"/>
  <c r="J74" i="2"/>
  <c r="J53" i="2"/>
  <c r="J52" i="2" s="1"/>
  <c r="J51" i="2" s="1"/>
  <c r="J50" i="2" s="1"/>
  <c r="J46" i="2"/>
  <c r="J45" i="2" s="1"/>
  <c r="J40" i="2" s="1"/>
  <c r="J39" i="2" s="1"/>
  <c r="J29" i="2"/>
  <c r="J28" i="2" s="1"/>
  <c r="J27" i="2" s="1"/>
  <c r="J26" i="2" s="1"/>
  <c r="J25" i="2" s="1"/>
  <c r="H531" i="61"/>
  <c r="H530" i="61" s="1"/>
  <c r="H526" i="61"/>
  <c r="H522" i="61"/>
  <c r="H521" i="61" s="1"/>
  <c r="H517" i="61"/>
  <c r="H516" i="61" s="1"/>
  <c r="H515" i="61" s="1"/>
  <c r="H420" i="61"/>
  <c r="H419" i="61" s="1"/>
  <c r="H418" i="61" s="1"/>
  <c r="H346" i="61" s="1"/>
  <c r="H251" i="61"/>
  <c r="H250" i="61" s="1"/>
  <c r="H249" i="61" s="1"/>
  <c r="H244" i="61"/>
  <c r="H180" i="61"/>
  <c r="H95" i="61"/>
  <c r="H94" i="61" s="1"/>
  <c r="H88" i="61"/>
  <c r="H80" i="61"/>
  <c r="H76" i="61"/>
  <c r="H75" i="61" s="1"/>
  <c r="H72" i="61"/>
  <c r="H71" i="61" s="1"/>
  <c r="H57" i="61"/>
  <c r="H56" i="61" s="1"/>
  <c r="H55" i="61" s="1"/>
  <c r="H45" i="61"/>
  <c r="H43" i="61"/>
  <c r="H42" i="61" s="1"/>
  <c r="H41" i="61" s="1"/>
  <c r="H40" i="61" s="1"/>
  <c r="H36" i="61"/>
  <c r="H32" i="61"/>
  <c r="H31" i="61" s="1"/>
  <c r="H20" i="61"/>
  <c r="H19" i="61" s="1"/>
  <c r="H18" i="61" s="1"/>
  <c r="H17" i="61" s="1"/>
  <c r="F151" i="3" l="1"/>
  <c r="F150" i="3" s="1"/>
  <c r="J73" i="2"/>
  <c r="J68" i="2" s="1"/>
  <c r="J55" i="2" s="1"/>
  <c r="J33" i="2" s="1"/>
  <c r="F161" i="3"/>
  <c r="F160" i="3" s="1"/>
  <c r="F493" i="3"/>
  <c r="F440" i="3"/>
  <c r="F427" i="3" s="1"/>
  <c r="H194" i="61"/>
  <c r="H193" i="61" s="1"/>
  <c r="H192" i="61" s="1"/>
  <c r="H156" i="61"/>
  <c r="H155" i="61" s="1"/>
  <c r="F233" i="3"/>
  <c r="F199" i="3" s="1"/>
  <c r="J521" i="2"/>
  <c r="F250" i="3"/>
  <c r="H525" i="61"/>
  <c r="H520" i="61" s="1"/>
  <c r="H70" i="61"/>
  <c r="H35" i="61"/>
  <c r="H30" i="61" s="1"/>
  <c r="H29" i="61" s="1"/>
  <c r="H558" i="61"/>
  <c r="H557" i="61" s="1"/>
  <c r="H556" i="61" s="1"/>
  <c r="J451" i="2"/>
  <c r="J450" i="2" s="1"/>
  <c r="H61" i="61"/>
  <c r="H60" i="61" s="1"/>
  <c r="H128" i="61"/>
  <c r="F192" i="3"/>
  <c r="F243" i="3"/>
  <c r="H319" i="61"/>
  <c r="H277" i="61" s="1"/>
  <c r="F181" i="3"/>
  <c r="J507" i="2"/>
  <c r="J506" i="2" s="1"/>
  <c r="F376" i="3"/>
  <c r="J211" i="2"/>
  <c r="J202" i="2" s="1"/>
  <c r="J142" i="2" s="1"/>
  <c r="H535" i="61"/>
  <c r="H529" i="61" s="1"/>
  <c r="F514" i="3"/>
  <c r="F272" i="3"/>
  <c r="F360" i="3"/>
  <c r="F265" i="3"/>
  <c r="F371" i="3"/>
  <c r="F370" i="3" s="1"/>
  <c r="H145" i="61"/>
  <c r="H144" i="61" s="1"/>
  <c r="H142" i="61" s="1"/>
  <c r="H141" i="61" s="1"/>
  <c r="H140" i="61" s="1"/>
  <c r="H139" i="61" s="1"/>
  <c r="J272" i="2"/>
  <c r="J271" i="2" s="1"/>
  <c r="J270" i="2" s="1"/>
  <c r="J238" i="2" s="1"/>
  <c r="J407" i="2"/>
  <c r="J403" i="2" s="1"/>
  <c r="J402" i="2" s="1"/>
  <c r="J401" i="2" s="1"/>
  <c r="J388" i="2" s="1"/>
  <c r="J639" i="2"/>
  <c r="H226" i="61"/>
  <c r="H93" i="61"/>
  <c r="J550" i="2"/>
  <c r="F359" i="3"/>
  <c r="F115" i="3" l="1"/>
  <c r="J434" i="2"/>
  <c r="J433" i="2" s="1"/>
  <c r="H59" i="61"/>
  <c r="H514" i="61"/>
  <c r="F358" i="3"/>
  <c r="H138" i="61"/>
  <c r="H16" i="61"/>
  <c r="H99" i="61"/>
  <c r="F489" i="3"/>
  <c r="H127" i="61"/>
  <c r="F180" i="3"/>
  <c r="J638" i="2"/>
  <c r="J637" i="2" s="1"/>
  <c r="J610" i="2" s="1"/>
  <c r="J564" i="2" s="1"/>
  <c r="H545" i="61"/>
  <c r="F242" i="3"/>
  <c r="H225" i="61"/>
  <c r="H224" i="61" s="1"/>
  <c r="H223" i="61" s="1"/>
  <c r="F15" i="3" l="1"/>
  <c r="F14" i="3" s="1"/>
  <c r="H92" i="61"/>
  <c r="H15" i="61" s="1"/>
  <c r="J32" i="2"/>
  <c r="G54" i="1"/>
  <c r="F54" i="1"/>
  <c r="E54" i="1"/>
  <c r="G52" i="1"/>
  <c r="F52" i="1"/>
  <c r="E52" i="1"/>
  <c r="G48" i="1"/>
  <c r="F48" i="1"/>
  <c r="E48" i="1"/>
  <c r="E45" i="1"/>
  <c r="G45" i="1"/>
  <c r="F45" i="1"/>
  <c r="G38" i="1"/>
  <c r="F38" i="1"/>
  <c r="E38" i="1"/>
  <c r="G28" i="1"/>
  <c r="F28" i="1"/>
  <c r="E28" i="1"/>
  <c r="E24" i="1"/>
  <c r="G16" i="1"/>
  <c r="F16" i="1"/>
  <c r="E16" i="1"/>
  <c r="G15" i="1" l="1"/>
  <c r="F15" i="1"/>
  <c r="E15" i="1"/>
  <c r="J14" i="2" l="1"/>
</calcChain>
</file>

<file path=xl/sharedStrings.xml><?xml version="1.0" encoding="utf-8"?>
<sst xmlns="http://schemas.openxmlformats.org/spreadsheetml/2006/main" count="6137" uniqueCount="771">
  <si>
    <t>Развитие деятельности муниципального бюджетного учреждения Городской молодежный центр "Звездный"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</si>
  <si>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</si>
  <si>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</si>
  <si>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</si>
  <si>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</si>
  <si>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</si>
  <si>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</si>
  <si>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</si>
  <si>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</si>
  <si>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</si>
  <si>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Обеспечение деятельности финансовых, налоговых и таможенных органов и органов (финансово-бюджетного) надзора</t>
  </si>
  <si>
    <t>Резервные фонды  местных администраций</t>
  </si>
  <si>
    <t>Прочая закупка товаров, работ и услуг для государственных (муниципальных) нужд</t>
  </si>
  <si>
    <t>810</t>
  </si>
  <si>
    <t>Охрана семьи и детства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</si>
  <si>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</si>
  <si>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</si>
  <si>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</si>
  <si>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</si>
  <si>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</si>
  <si>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>630</t>
  </si>
  <si>
    <t xml:space="preserve">Культура и кинематография </t>
  </si>
  <si>
    <t>Р</t>
  </si>
  <si>
    <t>Другие вопросы в области национальной безопасности и правоохранительной деятельности</t>
  </si>
  <si>
    <t>Содержание и ремонт детских и спортивных площадок</t>
  </si>
  <si>
    <t>Обустройство и ремонт контейнерных площадок</t>
  </si>
  <si>
    <t>9940000000</t>
  </si>
  <si>
    <t>Подпрограмма "Организация похоронного дела"</t>
  </si>
  <si>
    <t>П</t>
  </si>
  <si>
    <t>Сумма тыс.руб.</t>
  </si>
  <si>
    <t xml:space="preserve">Центральный аппарат 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</si>
  <si>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</si>
  <si>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</si>
  <si>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</si>
  <si>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0290000000</t>
  </si>
  <si>
    <t>0700000000</t>
  </si>
  <si>
    <t>0710000000</t>
  </si>
  <si>
    <t>0730000000</t>
  </si>
  <si>
    <t>1300000000</t>
  </si>
  <si>
    <t>1310000000</t>
  </si>
  <si>
    <t>1320000000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</si>
  <si>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</si>
  <si>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</si>
  <si>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</si>
  <si>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</si>
  <si>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</si>
  <si>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0220000000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</si>
  <si>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</si>
  <si>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</si>
  <si>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Обеспечивающая подпрограмма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</si>
  <si>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</si>
  <si>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</si>
  <si>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</si>
  <si>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1100000000</t>
  </si>
  <si>
    <t>1110000000</t>
  </si>
  <si>
    <t>1120000000</t>
  </si>
  <si>
    <t>1130000000</t>
  </si>
  <si>
    <t>1140000000</t>
  </si>
  <si>
    <t>1200000000</t>
  </si>
  <si>
    <t>1210000000</t>
  </si>
  <si>
    <t>1220000000</t>
  </si>
  <si>
    <t>1230000000</t>
  </si>
  <si>
    <t>0200000000</t>
  </si>
  <si>
    <t>0210000000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</si>
  <si>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</si>
  <si>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</si>
  <si>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</si>
  <si>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</si>
  <si>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0600000000</t>
  </si>
  <si>
    <t>0610000000</t>
  </si>
  <si>
    <t>0900000000</t>
  </si>
  <si>
    <t>0910000000</t>
  </si>
  <si>
    <t>0300000000</t>
  </si>
  <si>
    <t>0310000000</t>
  </si>
  <si>
    <t>1000000000</t>
  </si>
  <si>
    <t>1010000000</t>
  </si>
  <si>
    <t>0100000000</t>
  </si>
  <si>
    <t>0110000000</t>
  </si>
  <si>
    <t>0120000000</t>
  </si>
  <si>
    <t>0190000000</t>
  </si>
  <si>
    <t>Организация выездов представителей молодежных общественных объединений на областные, межрегиональные, всероссийские мероприятия</t>
  </si>
  <si>
    <t>Расходы на выплату персоналу государственных (муниципальных) органов</t>
  </si>
  <si>
    <t xml:space="preserve">                                                        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</si>
  <si>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</si>
  <si>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</si>
  <si>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</si>
  <si>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</si>
  <si>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</si>
  <si>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</si>
  <si>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 xml:space="preserve">к решению Собрания депутатов </t>
  </si>
  <si>
    <t>№ п/п</t>
  </si>
  <si>
    <t>01</t>
  </si>
  <si>
    <t>02</t>
  </si>
  <si>
    <t xml:space="preserve">                                 Наименование</t>
  </si>
  <si>
    <t>Общегосударственные вопросы</t>
  </si>
  <si>
    <t>В С Е Г О: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</si>
  <si>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</si>
  <si>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</si>
  <si>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</si>
  <si>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</si>
  <si>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</si>
  <si>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</si>
  <si>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</si>
  <si>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</si>
  <si>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</si>
  <si>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</si>
  <si>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</si>
  <si>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</si>
  <si>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</si>
  <si>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</si>
  <si>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</si>
  <si>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</si>
  <si>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</si>
  <si>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</si>
  <si>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</si>
  <si>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</si>
  <si>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КВР</t>
  </si>
  <si>
    <t>Глава муниципального образования</t>
  </si>
  <si>
    <t>Центральный аппарат</t>
  </si>
  <si>
    <t>Социальное обеспечение населения</t>
  </si>
  <si>
    <t xml:space="preserve"> Р</t>
  </si>
  <si>
    <t xml:space="preserve"> П</t>
  </si>
  <si>
    <t xml:space="preserve"> КЦСР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</si>
  <si>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</si>
  <si>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</si>
  <si>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</si>
  <si>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</si>
  <si>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</si>
  <si>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</si>
  <si>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</si>
  <si>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</si>
  <si>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ППП</t>
  </si>
  <si>
    <t>"О районном бюджете Удомельского района на 2016 год"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</si>
  <si>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</si>
  <si>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</si>
  <si>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</si>
  <si>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</si>
  <si>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</si>
  <si>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</si>
  <si>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 xml:space="preserve"> Удомельского района от 17.12.2015 № 256</t>
  </si>
  <si>
    <t xml:space="preserve"> Приложение 1</t>
  </si>
  <si>
    <t>Удомельская городская Дума</t>
  </si>
  <si>
    <t>Председатель городской Думы</t>
  </si>
  <si>
    <t>плановый период</t>
  </si>
  <si>
    <t>2018 год</t>
  </si>
  <si>
    <t>2019 год</t>
  </si>
  <si>
    <t xml:space="preserve">"О  бюджете Удомельского городского округа 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</si>
  <si>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</si>
  <si>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</si>
  <si>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</si>
  <si>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</si>
  <si>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Ликвидация несанкционированных мест размещения отходов производства и потребления</t>
  </si>
  <si>
    <t>Подпрограмма "Расселение аварийного жилищного фонда Удомельского городского округа"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</si>
  <si>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</si>
  <si>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</si>
  <si>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</si>
  <si>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</si>
  <si>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</si>
  <si>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0500000000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</si>
  <si>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</si>
  <si>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</si>
  <si>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</si>
  <si>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</si>
  <si>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</si>
  <si>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</si>
  <si>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</si>
  <si>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</si>
  <si>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</si>
  <si>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</si>
  <si>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</si>
  <si>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"Поддержка средств массовой информации муниципального образования Удомельский городской округ"</t>
  </si>
  <si>
    <t>Формирование земельных участков для бесплатного предоставления многодетным гражданам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</si>
  <si>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</si>
  <si>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Финансирование расходов на борьбу с борщевиком Сосновского</t>
  </si>
  <si>
    <t>Оплата услуг средствам массовой информации за размещение информации о деятельности органов местного самоуправления, объявлений о деятельности органов местного самоуправления в телевизионном эфире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</si>
  <si>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</si>
  <si>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</si>
  <si>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</si>
  <si>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</si>
  <si>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</si>
  <si>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</si>
  <si>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 xml:space="preserve"> Управление культуры, спорта и молодежной политики Администрации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</si>
  <si>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</si>
  <si>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</si>
  <si>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</si>
  <si>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</si>
  <si>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</si>
  <si>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</si>
  <si>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</si>
  <si>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</si>
  <si>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</si>
  <si>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</si>
  <si>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</si>
  <si>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</si>
  <si>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Обслуживание газового хозяйства северной части города Удомля</t>
  </si>
  <si>
    <t>Разработка и актуализация схем теплоснабжения, водоснабжения Удомельского городского округа</t>
  </si>
  <si>
    <t>Подпрограмма "Содержание, озеленение и благоустройство территории города Удомля "</t>
  </si>
  <si>
    <t>Организация и содержание мест захоронений (кладбищ)</t>
  </si>
  <si>
    <t>Оформление и обустройство новых мест под захоронения</t>
  </si>
  <si>
    <t>Подпрограмма "Улучшение состояния и содержание территории города Удомля"</t>
  </si>
  <si>
    <t>Финансирование расходов по проведению субботников</t>
  </si>
  <si>
    <t>Изготовление наглядной агитации: памятки,плакаты,рекламные щиты</t>
  </si>
  <si>
    <t>9950000000</t>
  </si>
  <si>
    <t>Казенные учреждения, не включенные в муниципальные программы</t>
  </si>
  <si>
    <t>Администрация Удомельского городского округа</t>
  </si>
  <si>
    <t>Финансовое Управление Администрации Удомельского городского округа</t>
  </si>
  <si>
    <t>Дорожное хозяйство (дорожные фонды)</t>
  </si>
  <si>
    <t>Подпрограмма "Повышение пожарной безопасности на территории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</si>
  <si>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</si>
  <si>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</si>
  <si>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</si>
  <si>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</si>
  <si>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</si>
  <si>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Оплата услуг средствам массовой информации  за размещение информации о деятельности органов местного самоуправления, объявлений о деятельности органов местного самоуправления в радиоэфире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</si>
  <si>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</si>
  <si>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</si>
  <si>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Управление образования  Администрации Удомельского городского округа</t>
  </si>
  <si>
    <t>0210100000</t>
  </si>
  <si>
    <t>0230100000</t>
  </si>
  <si>
    <t>0810100000</t>
  </si>
  <si>
    <t>240</t>
  </si>
  <si>
    <t>Иные закупки товаров, работ и услуг для обеспечения государственных (муниципальных) нужд</t>
  </si>
  <si>
    <t>Задача "Сохранение и развитие культурного потенциала Удомельского городского округа"</t>
  </si>
  <si>
    <t>0920000000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</si>
  <si>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</si>
  <si>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</si>
  <si>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Оснащение сил и средств гражданской обороны, создание материальных запасов</t>
  </si>
  <si>
    <t>1110100000</t>
  </si>
  <si>
    <t>1120100000</t>
  </si>
  <si>
    <t>1130100000</t>
  </si>
  <si>
    <t>Информирование населения по противодействию терроризму и экстремизму</t>
  </si>
  <si>
    <t>Задача "Создание необходимых условий для обеспечения безопасности людей на водных объектах Удомельского городского округа</t>
  </si>
  <si>
    <t>Информирование населения по безопасному нахождению на водных объектах</t>
  </si>
  <si>
    <t>Субсидии бюджетным учреждениям</t>
  </si>
  <si>
    <t>610</t>
  </si>
  <si>
    <t>1010100000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</si>
  <si>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</si>
  <si>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</si>
  <si>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</si>
  <si>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1610100000</t>
  </si>
  <si>
    <t>Задача "Профилактика дорожно-транспортных происшествий на территории Удомельского городского округа"</t>
  </si>
  <si>
    <t>Подпрограмма "Поддержка средств массовой информации муниципального образования  Удомельского городского округа"</t>
  </si>
  <si>
    <t>Задача "Создание эффективной системы обеспечения населения качественными и доступными услугами, поддержка отдельных категорий граждан"</t>
  </si>
  <si>
    <t>Задача "Обслуживание действующего емкостного газового хозяйства северной части города Удомля"</t>
  </si>
  <si>
    <t>0710100000</t>
  </si>
  <si>
    <t>0730100000</t>
  </si>
  <si>
    <t>Задача "Обеспечение бесперебойного функционирования объектов коммунального хозяйства сельских территорий Удомельского городского округа"</t>
  </si>
  <si>
    <t>1210100000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</si>
  <si>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</si>
  <si>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Наружное оформление территорий города Удомля</t>
  </si>
  <si>
    <t>1220100000</t>
  </si>
  <si>
    <t>Задача "Содержание мест захоронений"</t>
  </si>
  <si>
    <t>1230100000</t>
  </si>
  <si>
    <t>Задача "Предотвращение и ликвидация вредного воздействия отходов производства и потребления на окружающую среду"</t>
  </si>
  <si>
    <t>0310100000</t>
  </si>
  <si>
    <t>Задача "Оптимизация состава муниципального имущества Удомельского городского округа"</t>
  </si>
  <si>
    <t>0310200000</t>
  </si>
  <si>
    <t>Задача "Повышение эффективности использования имущества, находящегося в собственности муниципального образования Удомельский городской округ"</t>
  </si>
  <si>
    <t>0320100000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</si>
  <si>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</si>
  <si>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</si>
  <si>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</si>
  <si>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</si>
  <si>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</si>
  <si>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Задача "Содержание и озеленение территории города Удомля"</t>
  </si>
  <si>
    <t>0210200000</t>
  </si>
  <si>
    <t>Задача "Укрепление и модернизация материально-технической базы муниципальных учреждений культуры Удомельского городского округа"</t>
  </si>
  <si>
    <t>0210300000</t>
  </si>
  <si>
    <t>Задача "Сохранение культурного наследия Удомельского городского округа"</t>
  </si>
  <si>
    <t>0220100000</t>
  </si>
  <si>
    <t>Задача "Развитие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инвалидов"</t>
  </si>
  <si>
    <t>0230200000</t>
  </si>
  <si>
    <t>Задача "Создание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молодежи"</t>
  </si>
  <si>
    <t>320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</si>
  <si>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</si>
  <si>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0510100000</t>
  </si>
  <si>
    <t>Содержания муниципальных жилых помещений до момента их предоставления в пользование гражданам</t>
  </si>
  <si>
    <t>Задача  "Обеспечение содержания и сохранности муниципального жилищного фонда"</t>
  </si>
  <si>
    <t>Задача  "Проведение текущего ремонта жилых помещений муниципального жилищного фонда"</t>
  </si>
  <si>
    <t>0520100000</t>
  </si>
  <si>
    <t>Задача "Выявление аварийного жилищного фонда"</t>
  </si>
  <si>
    <t>Обследование многоквартирных домов, домов блокированной застройки, в которых находится муниципальная собственность Удомельского городского округа, для признания таких домов аварийными, подлежащими сносу или реконструкции, а также муниципальных жилых помещений для признания пригодными (не пригодными) для проживания граждан</t>
  </si>
  <si>
    <t>0520200000</t>
  </si>
  <si>
    <t xml:space="preserve"> Наименование</t>
  </si>
  <si>
    <t xml:space="preserve"> Бюджетные инвестиции</t>
  </si>
  <si>
    <t>Снос аварийных многоквартирных домов и домов блокированной застройки</t>
  </si>
  <si>
    <t>0530100000</t>
  </si>
  <si>
    <t>0530200000</t>
  </si>
  <si>
    <t>1310100000</t>
  </si>
  <si>
    <t>Задача "Содействие в решении жилищных проблем малоимущих многодетных семей"</t>
  </si>
  <si>
    <t>1310200000</t>
  </si>
  <si>
    <t>1320200000</t>
  </si>
  <si>
    <t>310</t>
  </si>
  <si>
    <t>Публичные нормативные социальные выплаты гражданам</t>
  </si>
  <si>
    <t>Задача "Социальная поддержка старшего поколения"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</si>
  <si>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</si>
  <si>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0110200000</t>
  </si>
  <si>
    <t>0110300000</t>
  </si>
  <si>
    <t>Расходы на обеспечение деятельности казенного учреждения Централизованная бухгалтерия</t>
  </si>
  <si>
    <t>Содержание казенных учреждений</t>
  </si>
  <si>
    <t>Центральный аппарат ЗАГС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</si>
  <si>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</si>
  <si>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0120100000</t>
  </si>
  <si>
    <t>Судебная система</t>
  </si>
  <si>
    <t>1210200000</t>
  </si>
  <si>
    <t>Задача "Благоустройство и наружное оформление территории города Удомля"</t>
  </si>
  <si>
    <t>1140100000</t>
  </si>
  <si>
    <t>Задача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</si>
  <si>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Задача "Эффективное управление муниципальными унитарными предприятиями"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</si>
  <si>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пунктов"</t>
  </si>
  <si>
    <t>0910100000</t>
  </si>
  <si>
    <t>Задача "Развитие автомобильного транспорта"</t>
  </si>
  <si>
    <t>Подпрограмма "Содержание и ремонт муниципального жилищного фонда Удомельского городского округа"</t>
  </si>
  <si>
    <t>0510200000</t>
  </si>
  <si>
    <t>Определение стоимости возмещения за жилое помещение в аварийном жилищном фонде Удомельского городского округа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</si>
  <si>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</si>
  <si>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1310300000</t>
  </si>
  <si>
    <t>Задача "Осуществление взаимодействия с общественными организациями по реализации социально значимых мероприятий"</t>
  </si>
  <si>
    <t>Задача "Распределение объемов энергоресурсов на инженерных сетях Удомельского городского округа"</t>
  </si>
  <si>
    <t>Задача "Создание необходимых условий по обеспечению пожарной безопасности на территории  Удомельского городского округа"</t>
  </si>
  <si>
    <t>Санитарная очистка города (сбор, вывоз, утилизация ТКО и КГМ)</t>
  </si>
  <si>
    <t>09201S0300</t>
  </si>
  <si>
    <t>13101S0290</t>
  </si>
  <si>
    <t>Задача "Содержание автомобильных дорог и сооружений на них в границах Удомельского городского округа"</t>
  </si>
  <si>
    <t>Финансовое обеспечение мероприятий по подвозу учащихся из средств областного бюджета</t>
  </si>
  <si>
    <t>Задача "Организация и проведение патриотических и творческих мероприятий"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</si>
  <si>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</si>
  <si>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Федерации"</t>
  </si>
  <si>
    <t>Организация 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</si>
  <si>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>Задача "Проведение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</si>
  <si>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Приобретение  жилых помещений для детей-сирот, детей, оставшихся без попечения родителей</t>
  </si>
  <si>
    <t>Задача "Проведение работы по профилактике распространения наркомании, алкоголизма и связанных с ними правонарушений</t>
  </si>
  <si>
    <t xml:space="preserve"> Приложение 6</t>
  </si>
  <si>
    <t>Повышение заработной платы работникам муниципальных учреждений культуры  из бюджета Удомельского городского округа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</si>
  <si>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</si>
  <si>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</si>
  <si>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 xml:space="preserve">Реализация мероприятий по благоустройству общественных территорий 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</si>
  <si>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</si>
  <si>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</si>
  <si>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код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</si>
  <si>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</si>
  <si>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</si>
  <si>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</si>
  <si>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</si>
  <si>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</si>
  <si>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</si>
  <si>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</si>
  <si>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</si>
  <si>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 xml:space="preserve"> Итого источники финансирования дефицита бюджета </t>
  </si>
  <si>
    <t>Муниципальная программа "Повышение безопасности дорожного движения на территории Удомельского городского округа на 2019-2021 годы"</t>
  </si>
  <si>
    <t>Содержание светофорного регулирования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</si>
  <si>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</si>
  <si>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13103L4970</t>
  </si>
  <si>
    <t>Задача "Обеспечение жильем молодых семей Удомельского городского округа "</t>
  </si>
  <si>
    <t>0110100000</t>
  </si>
  <si>
    <t>Страхование газового хозяйства северной части города Удомля</t>
  </si>
  <si>
    <t>Задача "Содержание действующего емкостного газового хозяйства северной части города Удомля"</t>
  </si>
  <si>
    <t>Задача "Освещение городских территорий"</t>
  </si>
  <si>
    <t>Проведение текущего ремонта муниципального жилого фонда</t>
  </si>
  <si>
    <t>13102R0820</t>
  </si>
  <si>
    <t>Задача "Вовлечение земельных участков в хозяйственный оборот"</t>
  </si>
  <si>
    <t>Задача "Профилактика  совершения правонарушений и преступлений в общественных местах"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</si>
  <si>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</si>
  <si>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Нанесение осевой горизонтальной разметки  на территории  Удомельского городского округа</t>
  </si>
  <si>
    <t>0320200000</t>
  </si>
  <si>
    <t>Подпрограмма "Развитие инженерных сетей округа"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</si>
  <si>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</si>
  <si>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</si>
  <si>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</si>
  <si>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Ремонт дворовых территорий многоквартирных домов, проездов к дворовым территориям многоквартирных домов</t>
  </si>
  <si>
    <t>09101S1020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</si>
  <si>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</si>
  <si>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</si>
  <si>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141F255552</t>
  </si>
  <si>
    <t xml:space="preserve">Обеспечение безопасности дорожного движения на автомобильных дорогах общего пользования местного значения 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</si>
  <si>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</si>
  <si>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 xml:space="preserve">Предоставление субсидии  из бюджета Удомельского  городского округа на поддержку некоммерческих организаций </t>
  </si>
  <si>
    <t>141F254240</t>
  </si>
  <si>
    <t>Создание комфортной городской среды в малых городах - победителях Всероссийского конкурса лучших проектов создания комфортной городской среды</t>
  </si>
  <si>
    <t>161R3S1090</t>
  </si>
  <si>
    <t>161R311090</t>
  </si>
  <si>
    <t>350</t>
  </si>
  <si>
    <t>Премии и гранты</t>
  </si>
  <si>
    <t>2022 год</t>
  </si>
  <si>
    <t xml:space="preserve">Приобретение информационно-пропагандической продукции по безопасности дорожного движения </t>
  </si>
  <si>
    <t>Размещение социальной рекламы по безопасности дорожного движения</t>
  </si>
  <si>
    <t>Муниципальные программы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</si>
  <si>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</si>
  <si>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</si>
  <si>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Пенсии за выслугу лет муниципальным служащим</t>
  </si>
  <si>
    <t>Задача "Повышение уровня благоустройства общественных территорий 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</si>
  <si>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Осуществление переданных полномочий Российской Федерации на государственную регистрацию актов гражданского состояния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</si>
  <si>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</si>
  <si>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</si>
  <si>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Разработка проектно - сметной документации</t>
  </si>
  <si>
    <t>0730200000</t>
  </si>
  <si>
    <t>Задача "Проведение капитального ремонта объектов теплоэнергетических комплексов"</t>
  </si>
  <si>
    <t>Проведение капитального ремонта объектов теплоэнергетических комплексов</t>
  </si>
  <si>
    <t>0720000000</t>
  </si>
  <si>
    <t>Замена светильников на современные энергосберегающие</t>
  </si>
  <si>
    <t>Строительство объектов водоснабжения и водоотведения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</si>
  <si>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</si>
  <si>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к решению Удомельской городской Думы</t>
  </si>
  <si>
    <t>902 01 05 02 01 04 0000 510</t>
  </si>
  <si>
    <t>902 01 05 02 01 04 0000 610</t>
  </si>
  <si>
    <t>01102S1040</t>
  </si>
  <si>
    <t>Муниципальная программа "Формирование комфортной городской среды на территории Удомельского городского округа  на 2018-2024 годы"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</si>
  <si>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</si>
  <si>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к решению Удомельского городской Думы</t>
  </si>
  <si>
    <t>от                              №</t>
  </si>
  <si>
    <t xml:space="preserve">"О бюджете Удомельского городского округа </t>
  </si>
  <si>
    <t>Наименование публичного нормативного обязательства</t>
  </si>
  <si>
    <t>Код строки</t>
  </si>
  <si>
    <t>Реквизиты нормативного правового акта</t>
  </si>
  <si>
    <t>Наименование</t>
  </si>
  <si>
    <t>Код расходов                       по БК</t>
  </si>
  <si>
    <t>Вид</t>
  </si>
  <si>
    <t>Дата</t>
  </si>
  <si>
    <t>Номер</t>
  </si>
  <si>
    <t>РП</t>
  </si>
  <si>
    <t>ЦСР</t>
  </si>
  <si>
    <t>1.Публичные нормативные обязательства, исполняемые за счет средств областного бюджета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</si>
  <si>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 Удомельского района, проживающим и работающим в сельских населенных пунктах</t>
  </si>
  <si>
    <t>Закон Тверской области</t>
  </si>
  <si>
    <t>82-ЗО</t>
  </si>
  <si>
    <t>"О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типа)"</t>
  </si>
  <si>
    <t>10 03</t>
  </si>
  <si>
    <t>2.Публичные нормативные обязательства, исполняемые за счет средств  бюджета Удомельского городского округа</t>
  </si>
  <si>
    <t>Решение  Удомельской городской Думы</t>
  </si>
  <si>
    <t>"Об утверждении Положения о муниципальной службе муниципального образования Удомельский городской округ"</t>
  </si>
  <si>
    <t>10 01</t>
  </si>
  <si>
    <t>2023 год</t>
  </si>
  <si>
    <t>Защита населения и территории от чрезвычайных ситуаций природного и техногенного характера,  пожарная безопасность</t>
  </si>
  <si>
    <t>Организация системы управления уличных освещением</t>
  </si>
  <si>
    <t>Ремонт автомобильных дорог на территории г.Удомля</t>
  </si>
  <si>
    <t>022P5S0400</t>
  </si>
  <si>
    <t>Приобретение и установка плоскостных спортивных сооружений и оборудования на территории Удомельского городского округа</t>
  </si>
  <si>
    <t>Поддержка волонтерского движения</t>
  </si>
  <si>
    <t>Ремонт (капитальный ремонт) тротуаров на территории г.Удомля</t>
  </si>
  <si>
    <t>Муниципальная программа "Управление имуществом и земельными ресурсами Удомельского городского округа на 2022-2027 годы"</t>
  </si>
  <si>
    <t>Муниципальная программа "Содержание и благоустройство территории Удомельского городского округа  на 2022-2027 годы"</t>
  </si>
  <si>
    <t>Муниципальная программа "Обеспечение  безопасности  жизнедеятельности населения Удомельского городского округа на 2022-2027 годы"</t>
  </si>
  <si>
    <t>Муниципальная программа "Профилактика правонарушений на территории Удомельского городского округа на 2022-2027 годы"</t>
  </si>
  <si>
    <t>Муниципальная программа "Повышение безопасности дорожного движения на территории Удомельского городского округа на 2022-2027 годы"</t>
  </si>
  <si>
    <t>Муниципальная программа "Развитие транспортного комплекса и дорожного хозяйства  на территории Удомельского городского округа на 2022-2027 годы"</t>
  </si>
  <si>
    <t>Муниципальная программа "Развитие культуры, спорта и молодежной политики Удомельского городского округа на 2022-2027 годы"</t>
  </si>
  <si>
    <t>Муниципальная программа "Создание условий для экономического развития Удомельского городского округа на 2022-2027 годы"</t>
  </si>
  <si>
    <t>Муниципальная программа "Управление жилищным фондом Удомельского городского округа на 2022-2027 годы"</t>
  </si>
  <si>
    <t>Муниципальная программа "Улучшение экологической обстановки Удомельского городского округа на 2022-2027 годы"</t>
  </si>
  <si>
    <t>Благоустройство парковой зоны ул. Венецианова</t>
  </si>
  <si>
    <t>141F200000</t>
  </si>
  <si>
    <t>Задача "Реализация  проекта "Формирование комфортной городской среды" в рамках национального проекта "Жилье и городская среда"</t>
  </si>
  <si>
    <t>Муниципальная программа "Развитие образования Удомельского городского округа на 2022-2027 годы"</t>
  </si>
  <si>
    <t>Муниципальная программа "Социальная политика, поддержка и защита населения Удомельского городского округа на 2022-2027 годы"</t>
  </si>
  <si>
    <t>Обеспечение государственных гарантий реализации прав на получение бесплатного дошкольного образования  за счет средств областного бюджета</t>
  </si>
  <si>
    <t>0110110740</t>
  </si>
  <si>
    <t>Финансовое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</si>
  <si>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0110121100</t>
  </si>
  <si>
    <t>Задача "Развитие инфраструктуры дошкольных образовательных учреждений"</t>
  </si>
  <si>
    <t>Финансовое обеспечение мероприятий капитального и (или) текущего ремонтов муниципальных дошкольных образовательных учреждений</t>
  </si>
  <si>
    <t>0110221210</t>
  </si>
  <si>
    <t>0110221220</t>
  </si>
  <si>
    <t>Задача " Содействие развитию системы дошкольного образования"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</si>
  <si>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</si>
  <si>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0110310500</t>
  </si>
  <si>
    <t>Подпрограмма "Развитие системы дошкольного образования"</t>
  </si>
  <si>
    <t>Задача "Обеспечение качества условий предоставления образовательных услуг учреждениями дошкольного образования"</t>
  </si>
  <si>
    <t>Задача "Обеспечение качества условий предоставления образовательных услуг муниципальными бюджетными общеобразовательными учреждениямиг"</t>
  </si>
  <si>
    <t>Обеспечение государственных гарантий реализации прав на получение бесплатного начального общего, основного общего и среднего общего образования  за счет средств областного бюджета</t>
  </si>
  <si>
    <t>0120110750</t>
  </si>
  <si>
    <t>0120121100</t>
  </si>
  <si>
    <t xml:space="preserve"> Ежемесячное денежное вознаграждение за классное руководство педагогическим работникам муниципальных образовательных учреждений</t>
  </si>
  <si>
    <t>0120153031</t>
  </si>
  <si>
    <t>Задача "Развитие инфраструктуры муниципальных общеобразовательных учреждений"</t>
  </si>
  <si>
    <t>0120200000</t>
  </si>
  <si>
    <t>01202S0440</t>
  </si>
  <si>
    <t>0120221210</t>
  </si>
  <si>
    <t>Финансовое обеспечение мероприятий капитального и (или) текущего ремонтов муниципальных  общеобразовательных учреждений</t>
  </si>
  <si>
    <t>0120221220</t>
  </si>
  <si>
    <t xml:space="preserve"> Обеспечение комплексной безопасности зданий и помещений общеобразовательных учреждений, находящихся в муниципальной собственности</t>
  </si>
  <si>
    <t>0120300000</t>
  </si>
  <si>
    <t>0120310250</t>
  </si>
  <si>
    <t>Задача "Обеспечение доступности  транпортных услуг в общеобразовательных учреждениях в части  подвоза обучающихся к месту обучения и обратно"</t>
  </si>
  <si>
    <t>01203S0250</t>
  </si>
  <si>
    <t>0120321260</t>
  </si>
  <si>
    <t xml:space="preserve"> Оснащение автобусов, осуществляющих подвоз обучающихся, проживающих в сельской местности,к месту обучения и обратно, необходимыми техническими средствами</t>
  </si>
  <si>
    <t>0120400000</t>
  </si>
  <si>
    <t>Задача "Обеспечение деятельности по сохранению и укреплению здоровья школьников, формирование основ здорового образа жизни"</t>
  </si>
  <si>
    <t>01204L3040</t>
  </si>
  <si>
    <t>01204S0240</t>
  </si>
  <si>
    <t xml:space="preserve"> Финансирование обеспечение отдыха, оздоровления и занятости детей и подростков</t>
  </si>
  <si>
    <t>0120410240</t>
  </si>
  <si>
    <t>0130000000</t>
  </si>
  <si>
    <t>Подпрограмма "Развитие системы дополнительного образования и воспитания детей"</t>
  </si>
  <si>
    <t>Задача "Обеспечение качества условий предоставления образовательных услуг учреждениями дополнительного образования"</t>
  </si>
  <si>
    <t xml:space="preserve"> Финансовое обеспечение муниципального задания на оказание муниципальных услуг (выполнение работ) муниципальных бюджетных учреждений дополнительного образования</t>
  </si>
  <si>
    <t>0130121100</t>
  </si>
  <si>
    <t>0130100000</t>
  </si>
  <si>
    <t>0130110690</t>
  </si>
  <si>
    <t xml:space="preserve"> Финансовое обеспечение повышения заработной платы педагогическим работникам  муниципальных бюджетных учреждений дополнительного образования за счет средств областного бюджета</t>
  </si>
  <si>
    <t>01301S0690</t>
  </si>
  <si>
    <t xml:space="preserve"> Финансовое обеспечение повышения заработной платы педагогическим работникам  муниципальных бюджетных учреждений дополнительного образования за счет средств бюджета округа</t>
  </si>
  <si>
    <t>Задача "Развитие инфраструктуры учреждений дополнительного образования"</t>
  </si>
  <si>
    <t>0130200000</t>
  </si>
  <si>
    <t>0130221220</t>
  </si>
  <si>
    <t xml:space="preserve"> Обеспечение комплексной безопасности зданий и помещений учреждений дополнительного образования, находящихся в муниципальной собственности</t>
  </si>
  <si>
    <t>Задача "Обеспечение доступности  направлений дополнительного образования"</t>
  </si>
  <si>
    <t>0130300000</t>
  </si>
  <si>
    <t>Финансовое обеспечение участия в спортивных мероприятиях регионального,всероссийского, международного уровней</t>
  </si>
  <si>
    <t>0130321400</t>
  </si>
  <si>
    <t>0130321500</t>
  </si>
  <si>
    <t>Финансовое обеспечение муниципального мероприятия "День защиты детей"</t>
  </si>
  <si>
    <t>Подпрограмма "Создание современной образовательной среды"</t>
  </si>
  <si>
    <t>0140000000</t>
  </si>
  <si>
    <t>0140100000</t>
  </si>
  <si>
    <t>Финансовое обеспечение поощрения лучших педагогов,работающих в муниципальной сети профильных курсов</t>
  </si>
  <si>
    <t>Финансовое обеспечение участия педагогов и обучающихся в региональных и межрегиональных мероприятиях в рамках регионального проекта "Цифровая образовательная среда"</t>
  </si>
  <si>
    <t>0140200000</t>
  </si>
  <si>
    <t>Задача "Создание условий для непрывного развития кадрового потенциала отрасли "Образование"</t>
  </si>
  <si>
    <t>0140300000</t>
  </si>
  <si>
    <t>Задача "Создание условий для воспитания гармочно развитой  и социально ориентированной личности"</t>
  </si>
  <si>
    <t>Финансовое обеспечение проведения муниципальных мероприятий с одаренными и высокомотивированными обучающимися, воспитанниками, организация их участия в региональных, всероссийскмх мероприятиях</t>
  </si>
  <si>
    <t>01403S1080</t>
  </si>
  <si>
    <t>Финансовое обеспечение участия детей и подростков в социально-значимых региональных проектах из бюджета Удомельского городского округа</t>
  </si>
  <si>
    <t xml:space="preserve"> Организация участия детей и подростков в социально-значимых региональных проектах</t>
  </si>
  <si>
    <t xml:space="preserve"> Расходы на руководство и управление главного администратора программы (Управление образования Администрации Удомельского городского округа)</t>
  </si>
  <si>
    <t>02101S0680</t>
  </si>
  <si>
    <t>Задача "Развитие художественно-эстетического округа"</t>
  </si>
  <si>
    <t>02102S0690</t>
  </si>
  <si>
    <t>02103L4670</t>
  </si>
  <si>
    <t>Финансовое обеспечение мероприятий капитального и (или) текущего ремонтов муниципальных  учреждений культуры</t>
  </si>
  <si>
    <t>0210321210</t>
  </si>
  <si>
    <t>0210400000</t>
  </si>
  <si>
    <t>Задача "Укрепление и модернизация материально-технической базы муниципальных учреждений дополнительного образования в сфере культуры и искусства Удомельского городского округа"</t>
  </si>
  <si>
    <t>0210421210</t>
  </si>
  <si>
    <t>Финансовое обеспечение мероприятий капитального и (или) текущего ремонтов муниципальных  учреждений дополнительного образования в сфере культуры и искусства</t>
  </si>
  <si>
    <t>021А200000</t>
  </si>
  <si>
    <t>Задача "Реализация  проекта "Творческие люди" в рамках национального проекта "Культура"</t>
  </si>
  <si>
    <t>Государственная поддержка отрасли культуры (в части оказания государственной поддержки лучшим работникам сельских учреждений культуры)</t>
  </si>
  <si>
    <t>021А255194</t>
  </si>
  <si>
    <t>0210600000</t>
  </si>
  <si>
    <t>0210623035</t>
  </si>
  <si>
    <t>0220123040</t>
  </si>
  <si>
    <t>0220123045</t>
  </si>
  <si>
    <t>Задача "Реализация проекта"Спорт – норма жизни" национального проекта "Демография"</t>
  </si>
  <si>
    <t>0230123050</t>
  </si>
  <si>
    <t>0230123055</t>
  </si>
  <si>
    <t>0230123060</t>
  </si>
  <si>
    <t>0230123065</t>
  </si>
  <si>
    <t xml:space="preserve"> Финансовое обеспечение мероприятий капитального и (или) текущего ремонтов муниципальных  учреждений  в сфере молодежной политики</t>
  </si>
  <si>
    <t>Задача "Укрепление и модернизация материально-технической базы муниципальных учреждений  в сфере молодежной политикиУдомельского городского округа"</t>
  </si>
  <si>
    <t>0230300000</t>
  </si>
  <si>
    <t>0310123171</t>
  </si>
  <si>
    <t>0310223172</t>
  </si>
  <si>
    <t>0310223173</t>
  </si>
  <si>
    <t>0320123190</t>
  </si>
  <si>
    <t>0320223195</t>
  </si>
  <si>
    <t>Подпрограмма "Создание условий для развития экономического потенциала и формирования благоприятного предпринимательского климата"</t>
  </si>
  <si>
    <t>Задача "Предотвращение распространения борщевика Сосновского на территории Удомельского городского округа"</t>
  </si>
  <si>
    <t>2024 год</t>
  </si>
  <si>
    <t>Распределение бюджетных ассигнований  бюджета  Удомельского городского округа по разделам и подразделам классификации расходов бюджета на 2022 год  и на плановый период 2023 и 2024 годов</t>
  </si>
  <si>
    <t>на 2022 год и на плановый период 2023 и 2024 годов"</t>
  </si>
  <si>
    <t>Источники финансирования дефицита бюджета Удомельского городского округа  на 2022 год  и на плановый период 2023 и 2024 годов</t>
  </si>
  <si>
    <t>04101223205</t>
  </si>
  <si>
    <t>04102223210</t>
  </si>
  <si>
    <t xml:space="preserve"> Привлечение субъектов малого и среднего предпринимательства к участию в выставках, ярмарках, конкурсах, мероприятиях, проводимых на территории Удомельского городского округа</t>
  </si>
  <si>
    <t>04102223215</t>
  </si>
  <si>
    <t xml:space="preserve"> Финансовое обеспечение мероприятий по укреплению материально-технической базы муниципальных дошкольных образовательных учреждений</t>
  </si>
  <si>
    <t xml:space="preserve"> Создание и развитие школы малого и среднего предпринимательства</t>
  </si>
  <si>
    <t>Задача "Управление качеством образования"</t>
  </si>
  <si>
    <t>Задача "Развитие и поддержка субъектов малого и среднего предпринимательства и самозанятых в Удомельском городском округе"</t>
  </si>
  <si>
    <t>Задача "Расширение доступа субъектов малого и среднего предпринимательства и самозанятых к финансовым ресурсам"</t>
  </si>
  <si>
    <t>Предоставление гранта в форме субсидии начинающим субъектам предпринимательства на создание собственного дела</t>
  </si>
  <si>
    <t>04103227210</t>
  </si>
  <si>
    <t>0410300000</t>
  </si>
  <si>
    <t>Предоставление гранта в форме субсидии субъектам малого и среднего предпринимательства на создание и развитие крестьянского (фермерского) хозяйства</t>
  </si>
  <si>
    <t>04103227220</t>
  </si>
  <si>
    <t>04103227230</t>
  </si>
  <si>
    <t>Предоставление субсидий субъектам малого и среднего предпринимательства - сельскохозяйственным кооперативам и крестьянским (фермерским) хозяйствам на проведение профилактических, противоэпизодических, противоинфекционных мероприятий</t>
  </si>
  <si>
    <t>Предоставление субсидий субъектам малого и среднего предпринимательства - сельскохозяйственным кооперативам и крестьянским (фермерским) хозяйствам на оказание поддержки по сохранению поголовья сельскохозяйственных животных</t>
  </si>
  <si>
    <t>04103227240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</si>
  <si>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 в печатных изданиях"</t>
  </si>
  <si>
    <t>04201S0320</t>
  </si>
  <si>
    <t>Оплата услуг средствам массовой информации за размещение информации о деятельности органов местного самоуправления, объявлений о деятельности органов местного самоуправления в печатных изданиях</t>
  </si>
  <si>
    <t xml:space="preserve">Предоставление субсидии из областного бюджета на поддержку некоммерческих организаций 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</si>
  <si>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 в телевизиооном и радиоэфире"</t>
  </si>
  <si>
    <t>04201S0490</t>
  </si>
  <si>
    <t>Предоставление субсидий на развитие материально-технической базы редакций районных и городских газет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</si>
  <si>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предпринимателям,физическим лицам, оказывающим услуги для граждан" </t>
  </si>
  <si>
    <t>Другие вопросы в области жилищно-коммунального хозяйства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</si>
  <si>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предпринимателям,физическим лицам, оказывающим  услуги туалета общественного пользования  в городе Удомля</t>
  </si>
  <si>
    <t>0510123251</t>
  </si>
  <si>
    <t>0510223252</t>
  </si>
  <si>
    <t>0520123263</t>
  </si>
  <si>
    <t>Разработка проектно-сметной документации</t>
  </si>
  <si>
    <t>Задача "Переселение граждан из  аварийного жилищного фонда"</t>
  </si>
  <si>
    <t>Предоставление собственникам жилых помещений в аварийном жилищном фонде возмещения за жилое помещение</t>
  </si>
  <si>
    <t>Приобретение жилых помещений для предоставления гражданам, по договорам социального найма,проживающим в аварийном жилищном фонде</t>
  </si>
  <si>
    <t>0520223266</t>
  </si>
  <si>
    <t>Задача "Проведение капитального ремонта общего имущества в многоквартирных домах на территории Удомельского городского округа"</t>
  </si>
  <si>
    <t>Проведение капитального ремонта общего имущества в многоквартирных домах на территории Удомельского городского округа</t>
  </si>
  <si>
    <t>0610123075</t>
  </si>
  <si>
    <t>Задача  "Обеспечение снижения негативного воздействия от несанкционированного размещения твердых коммунальных отходов на окружающую среду"</t>
  </si>
  <si>
    <t>Подпрограмма "Организация мероприятий по охране окружающей среды в границах Удомельского городского округа"</t>
  </si>
  <si>
    <t>0710123351</t>
  </si>
  <si>
    <t>0710223352</t>
  </si>
  <si>
    <t>0710200000</t>
  </si>
  <si>
    <t>0720100000</t>
  </si>
  <si>
    <t>0720123361</t>
  </si>
  <si>
    <t>Выполнение работ по разработке проектно-сметной документации</t>
  </si>
  <si>
    <t>0720123362</t>
  </si>
  <si>
    <t>07202S0700</t>
  </si>
  <si>
    <t>0720200000</t>
  </si>
  <si>
    <t>Подпрограмма "Организация коммунального хозяйства Удомельского городского округа"</t>
  </si>
  <si>
    <t>Развитие, модернизация и капитальный ремонт объектов коммунальной инфраструктуры</t>
  </si>
  <si>
    <t>0730123371</t>
  </si>
  <si>
    <t>0730223372</t>
  </si>
  <si>
    <t>Задача "Строительство  инженерных систем окруна"</t>
  </si>
  <si>
    <t>Подпрограмма "Реализация Генерального плана и Правил землепользования и застройки  на территории Удомельского городского округа "</t>
  </si>
  <si>
    <t>Задача "Внесение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округа"</t>
  </si>
  <si>
    <t>0810123101</t>
  </si>
  <si>
    <t>Разработка материалов по описанию границ функциональных зон Ж-1; Ж-3; О-1; О-2; О-3 на  территории Удомельского городского округа на основании Правил землепользования и застройки  Удомельского городского округа</t>
  </si>
  <si>
    <t>Разработка материалов по описанию границ функциональных зон П-1; П-2; Т-1; Т-2;  на  территории Удомельского городского округа на основании Правил землепользования и застройки Удомельского городского округа</t>
  </si>
  <si>
    <t>Разработка материалов по описанию границ функциональных зон Р-1; Р-2; Р-4;С-1; Т-2; С-3; С-4; СХ-2; СХ-3 на  территории Удомельского городского округа на основании Правил землепользования и застройки Удомельского городского округа</t>
  </si>
  <si>
    <t>0910111020</t>
  </si>
  <si>
    <t>0910111050</t>
  </si>
  <si>
    <t>Финансовое обеспечение мероприятий по поддержке  педагогогов- молодых специалистам</t>
  </si>
  <si>
    <t>Приобретение свидетельств, карт маршрутов на транспортные средства по регулярным и нерегулируемым маршрутам перевозок на территории Удомельского городского округа</t>
  </si>
  <si>
    <t>1010123081</t>
  </si>
  <si>
    <t>1020000000</t>
  </si>
  <si>
    <t>1020100000</t>
  </si>
  <si>
    <t xml:space="preserve">Обеспечение первичных мер пожарной безопасности на территории Удомельского городского округа </t>
  </si>
  <si>
    <t>Содержание и благоустройство видовых и памятных мест  Удомельского городского округа</t>
  </si>
  <si>
    <t>Задача "Определение потребности в обустройстве новых мест захоронения на территории города Удомля"</t>
  </si>
  <si>
    <t>1220200000</t>
  </si>
  <si>
    <t>1230123535</t>
  </si>
  <si>
    <t>1230123540</t>
  </si>
  <si>
    <t>1230123545</t>
  </si>
  <si>
    <t>1240000000</t>
  </si>
  <si>
    <t>Подпрограмма "Энергосбережение и повышение энергетической эффективности территории Удомельского городского округа"</t>
  </si>
  <si>
    <t>Задача "Энергосбережение и повышение энергетической эффективности при обеспечении уличного освещения территории Удомельского городского округа"</t>
  </si>
  <si>
    <t>1240100000</t>
  </si>
  <si>
    <t>1240123550</t>
  </si>
  <si>
    <t>1240123555</t>
  </si>
  <si>
    <t>Выполнение работ по выявлению  и устранению неучтенных точек подключения уличного освещения, установка (замена) счетчиков</t>
  </si>
  <si>
    <t>1240123560</t>
  </si>
  <si>
    <t>1240200000</t>
  </si>
  <si>
    <t>Задача "Строительство, восстановление, ремонт внешних и внутренних сетей электроснабжения "</t>
  </si>
  <si>
    <t>1240300000</t>
  </si>
  <si>
    <t>1240323580</t>
  </si>
  <si>
    <t>1240323585</t>
  </si>
  <si>
    <t xml:space="preserve"> Содержание сетей уличного освещения</t>
  </si>
  <si>
    <t>Обеспечение уличного освещения  на территории Удомельского городского округа</t>
  </si>
  <si>
    <t>1240223570</t>
  </si>
  <si>
    <t>Разработка проектно-сметной документации на проведение работ по восстановлению, ремонту внешних и внутренних сетей электроснабжения</t>
  </si>
  <si>
    <t>1320100000</t>
  </si>
  <si>
    <t>161R300000</t>
  </si>
  <si>
    <t>Задача "Реализация  проекта "Безопасность дорожного движения" в рамках национального проекта "Безопасные и качественные автомобильные дороги"</t>
  </si>
  <si>
    <t>1610123145</t>
  </si>
  <si>
    <t>Разработка проекта организации дорожного движения</t>
  </si>
  <si>
    <t>1610123150</t>
  </si>
  <si>
    <t>1610123155</t>
  </si>
  <si>
    <t>1610123160</t>
  </si>
  <si>
    <t>1610123165</t>
  </si>
  <si>
    <t>9940026300</t>
  </si>
  <si>
    <t>9950022600</t>
  </si>
  <si>
    <t>9950022700</t>
  </si>
  <si>
    <t xml:space="preserve"> Расходы на обеспечение деятельности муниципального казенного учреждения "Управление административно-хозяйственного обеспечения"</t>
  </si>
  <si>
    <t>9950022800</t>
  </si>
  <si>
    <t xml:space="preserve">     Общий объем бюджетных ассигнований, направляемых на исполнение публичных нормативных обязательств  Удомельского городского округа на 2022 год и на плановый период 2023 и 2024 годов</t>
  </si>
  <si>
    <t>Расходы на обеспечение деятельности муниципального казенного учреждения  "Управление по делам гражданской обороны и чрезвычайным ситуациям УГО"</t>
  </si>
  <si>
    <t>Распределение бюджетных ассигнований по целевым статьям  (муниципальным программам и непрограммным направлениям деятельности), 
группам видов расходов, классификации расходов бюджета на 2022 год и на плановый период 2023 и 2024 годов</t>
  </si>
  <si>
    <t xml:space="preserve"> Распределение бюджетных ассигнований  бюджета Удомельского городского округа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 расходов бюджета на 2022 год и на плановый период 2023 и 2024 годов</t>
  </si>
  <si>
    <t>на 2022 год и плановый период 2023 и 2024 годов"</t>
  </si>
  <si>
    <t>1500000000</t>
  </si>
  <si>
    <t>Муниципальная программа "Поддержка муниципальных инициатив и участия населения в осуществлении местного самоуправления  на территории  муниципального образования Удомельский городской округ  на 2022-2027 годы"</t>
  </si>
  <si>
    <t>Расходы на реализацию программ по поддержке местных инициатив  за счет средств местного бюджета, поступлений от юридических лиц и вкладов граждан</t>
  </si>
  <si>
    <t>15102S9000</t>
  </si>
  <si>
    <t>Задача "Благоустройство территории Удомельского городского округа в рамках реализации программы поддержки местных инициатив"</t>
  </si>
  <si>
    <t>15103S9000</t>
  </si>
  <si>
    <t>Подпрограмма "Реализация мероприятий поддержки общественных и гражданских инициатив  на территории Удомельского городского округа"</t>
  </si>
  <si>
    <t>Муниципальная программа "Комплекс мероприятий  по организации коммунального и газового хозяйства Удомельского городского округа на 2022-2027 годы"</t>
  </si>
  <si>
    <t>0610123080</t>
  </si>
  <si>
    <t>Организация видео-фото наблюдения на территории Удомельского  городского округа</t>
  </si>
  <si>
    <t>Разработка материалов по описанию границ населенных пуктов на основании Генерального плана Удомельского городского округа</t>
  </si>
  <si>
    <t>Подпрограмма "Реализация Генерального плана и Правил землепользования и застройки  на территории Удомельского городского округа"</t>
  </si>
  <si>
    <t>Муниципальная программа «Территориальное планирование Удомельского городского округа на 2022 - 2027 годы»</t>
  </si>
  <si>
    <t>Подпрограмма "Организация газоснабжения северной части города Удомля "</t>
  </si>
  <si>
    <t>0710223353</t>
  </si>
  <si>
    <t>Экспертиза промышленной безопасности технического устройства газового оборудования</t>
  </si>
  <si>
    <t>Подпрограмма "Организация газоснабжения северной части города Удомля"</t>
  </si>
  <si>
    <t>0120421600</t>
  </si>
  <si>
    <t>Финансовое обеспечение бесплатным питанием обучающихся с ограниченными возможностями здоровья в муниципальных общеобразовательных учреждениях</t>
  </si>
  <si>
    <t>0140121270</t>
  </si>
  <si>
    <t>0140221280</t>
  </si>
  <si>
    <t>0140221300</t>
  </si>
  <si>
    <t>0120423005</t>
  </si>
  <si>
    <t>0140123010</t>
  </si>
  <si>
    <t>0140123015</t>
  </si>
  <si>
    <t xml:space="preserve"> Финансовое обеспечение мероприятий по укреплению материально-технической базы муниципальных общеобразовательных учреждений</t>
  </si>
  <si>
    <t>0130321250</t>
  </si>
  <si>
    <t>Подпрограмма "Развитие системы начального общего, основного общего и среднего общего образования"</t>
  </si>
  <si>
    <t>Задача "Приобретение жилых помещений для детей-сирот, детей оставшихся без попечения родителей, лиц из их числа для обеспечения их жилыми помещениями по договорам найма специализированных жилых помещений"</t>
  </si>
  <si>
    <t>Задача "Капитальный ремонт и/или ремонт автомобильных дорог на территории Удомельского городского округа в рамках реализации программы поддержки местных инициатив"</t>
  </si>
  <si>
    <t>Задача "Ремонт дворовых территорий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</si>
  <si>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 xml:space="preserve"> Реализация мероприятий  поддержки общественных и гражданских инициатив "Ремонт дворовых территоррий МКД"</t>
  </si>
  <si>
    <t>Создание условий, организация обустройства мест массового отдыха населения на водных объектах</t>
  </si>
  <si>
    <t>Организация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</si>
  <si>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 xml:space="preserve"> Приложение 3</t>
  </si>
  <si>
    <t xml:space="preserve"> Приложение 4</t>
  </si>
  <si>
    <t xml:space="preserve"> Приложение 5</t>
  </si>
  <si>
    <t>Приложение 7</t>
  </si>
  <si>
    <t>к решению Удомельской городской</t>
  </si>
  <si>
    <t>N п/п</t>
  </si>
  <si>
    <t xml:space="preserve"> Наименование мероприятий</t>
  </si>
  <si>
    <t>Главный распорядитель, распорядитель бюджетных средств</t>
  </si>
  <si>
    <t>Объем финансирования, тыс.руб.</t>
  </si>
  <si>
    <t>Раздел,подраздел классификации расходов бюджета</t>
  </si>
  <si>
    <t>ФИО депутата</t>
  </si>
  <si>
    <t>1</t>
  </si>
  <si>
    <t>2</t>
  </si>
  <si>
    <t xml:space="preserve"> Управление культуры, спорта и молодежной политики Администрации УГО,МБОУ ДО "УДШИ"</t>
  </si>
  <si>
    <t>07 03</t>
  </si>
  <si>
    <t>Лебедев О.В.</t>
  </si>
  <si>
    <t>3</t>
  </si>
  <si>
    <t>4</t>
  </si>
  <si>
    <t>Давыдов А.А.</t>
  </si>
  <si>
    <t>07 07</t>
  </si>
  <si>
    <t>5</t>
  </si>
  <si>
    <t>6</t>
  </si>
  <si>
    <t>08 01</t>
  </si>
  <si>
    <t>7</t>
  </si>
  <si>
    <t>Пажетных К.А.</t>
  </si>
  <si>
    <t>8</t>
  </si>
  <si>
    <t>Организация выездных соревнований</t>
  </si>
  <si>
    <t>Управление образования  Администрации УГО, МБУ ДО ДДТ</t>
  </si>
  <si>
    <t>Байков В.Г.</t>
  </si>
  <si>
    <t xml:space="preserve"> Управление культуры, спорта и молодежной политики Администрации УГО, МКУК "Удомельская ЦБС"</t>
  </si>
  <si>
    <t>Серяков А.В.</t>
  </si>
  <si>
    <t xml:space="preserve"> Администрация УГО</t>
  </si>
  <si>
    <t xml:space="preserve"> Управление культуры, спорта и молодежной политики Администрации УГО,МБУ ГМЦ "Звездный"</t>
  </si>
  <si>
    <t>Итого:</t>
  </si>
  <si>
    <t xml:space="preserve"> Приложение 8</t>
  </si>
  <si>
    <t xml:space="preserve">ПЕРЕЧЕНЬ
мероприятий по обращениям, поступающим к депутатам
Удомельской городской Думы, на 2022 год </t>
  </si>
  <si>
    <t>Бреус Н.Н.</t>
  </si>
  <si>
    <t>05 02</t>
  </si>
  <si>
    <t>Танцевальный коллектив "Акварель", проведение мастер класса с привлечением специалиста</t>
  </si>
  <si>
    <t xml:space="preserve"> Управление культуры, спорта и молодежной политики Администрации УГО, МБУК "Удомельский центр культуры и досуга"</t>
  </si>
  <si>
    <t>Приобретение глубинных насосов</t>
  </si>
  <si>
    <t xml:space="preserve">Приобретение спортивного инвентаря </t>
  </si>
  <si>
    <t>Управление образования  Администрации УГО, МБУ ДО ДЮСШ</t>
  </si>
  <si>
    <t>05 03</t>
  </si>
  <si>
    <t>Ремонт (замена окон в студии)</t>
  </si>
  <si>
    <t>Ларионов Д,В.</t>
  </si>
  <si>
    <t>ликвидация несанкционированной свалки д.Галичено</t>
  </si>
  <si>
    <t>обустройствоо контейнерной площадки д.Галичено, д.Никулкино</t>
  </si>
  <si>
    <t>Приобретение ростовой куклы в дом ремесел</t>
  </si>
  <si>
    <t xml:space="preserve">Издание книги </t>
  </si>
  <si>
    <t>Шишкин В.Р.</t>
  </si>
  <si>
    <t>Приобретение спортивного инвентаря и оборудования, наградного материала и атрибутики</t>
  </si>
  <si>
    <t>Южакова С.Н.</t>
  </si>
  <si>
    <t>Расходы на реализацию предложений по обращениям, поступающим к депутатам Удомельской городской Думы</t>
  </si>
  <si>
    <t>9940026900</t>
  </si>
  <si>
    <t>9940021900</t>
  </si>
  <si>
    <t xml:space="preserve">Ведомственная структура расходов  бюджета Удомельского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 расходов бюджета на  2022 год и на плановый период 2023 и 2024 годов                                                  </t>
  </si>
  <si>
    <t xml:space="preserve"> от                              №</t>
  </si>
  <si>
    <t xml:space="preserve"> от                           № </t>
  </si>
  <si>
    <t xml:space="preserve">от                                 № </t>
  </si>
  <si>
    <t xml:space="preserve"> от                                        №                               </t>
  </si>
  <si>
    <t xml:space="preserve">от                                № </t>
  </si>
  <si>
    <t xml:space="preserve">Думы от 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</si>
</sst>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000000"/>
    <numFmt numFmtId="166" formatCode="#,##0.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Bookman Old Style"/>
      <family val="1"/>
      <charset val="204"/>
    </font>
    <font>
      <sz val="10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11"/>
      <name val="Arial"/>
      <family val="2"/>
      <charset val="204"/>
    </font>
    <font>
      <i/>
      <sz val="11"/>
      <name val="Bookman Old Style"/>
      <family val="1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b/>
      <i/>
      <sz val="11"/>
      <name val="Bookman Old Style"/>
      <family val="1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 Cyr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Bookman Old Style"/>
      <family val="1"/>
      <charset val="204"/>
    </font>
    <font>
      <sz val="10"/>
      <color indexed="8"/>
      <name val="Arial"/>
      <family val="2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0"/>
      <color theme="1" tint="4.9989318521683403E-2"/>
      <name val="Arial Cyr"/>
      <charset val="204"/>
    </font>
    <font>
      <b/>
      <sz val="10"/>
      <color rgb="FF000000"/>
      <name val="Arial CYR"/>
    </font>
    <font>
      <i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34" fillId="0" borderId="0"/>
    <xf numFmtId="0" fontId="26" fillId="0" borderId="0" applyNumberFormat="0" applyFill="0" applyBorder="0" applyAlignment="0" applyProtection="0"/>
    <xf numFmtId="0" fontId="34" fillId="0" borderId="0"/>
    <xf numFmtId="1" fontId="40" fillId="0" borderId="17">
      <alignment horizontal="center" vertical="top" shrinkToFit="1"/>
    </xf>
    <xf numFmtId="0" fontId="43" fillId="0" borderId="17">
      <alignment vertical="top" wrapText="1"/>
    </xf>
  </cellStyleXfs>
  <cellXfs count="27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0" applyFont="1" applyBorder="1"/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8" fillId="0" borderId="0" xfId="0" applyFont="1"/>
    <xf numFmtId="0" fontId="10" fillId="0" borderId="0" xfId="0" applyFont="1"/>
    <xf numFmtId="49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14" fillId="0" borderId="0" xfId="0" applyFont="1"/>
    <xf numFmtId="0" fontId="16" fillId="0" borderId="1" xfId="0" applyFont="1" applyBorder="1"/>
    <xf numFmtId="49" fontId="17" fillId="0" borderId="1" xfId="0" applyNumberFormat="1" applyFont="1" applyBorder="1" applyAlignment="1">
      <alignment horizontal="center"/>
    </xf>
    <xf numFmtId="0" fontId="18" fillId="0" borderId="1" xfId="0" applyFont="1" applyBorder="1"/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8" fillId="0" borderId="0" xfId="0" applyFont="1"/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2" fillId="0" borderId="0" xfId="0" applyFont="1"/>
    <xf numFmtId="0" fontId="16" fillId="0" borderId="0" xfId="0" applyFont="1"/>
    <xf numFmtId="49" fontId="23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64" fontId="18" fillId="0" borderId="1" xfId="0" applyNumberFormat="1" applyFont="1" applyBorder="1"/>
    <xf numFmtId="164" fontId="1" fillId="0" borderId="1" xfId="0" applyNumberFormat="1" applyFont="1" applyBorder="1"/>
    <xf numFmtId="164" fontId="16" fillId="0" borderId="1" xfId="0" applyNumberFormat="1" applyFont="1" applyBorder="1"/>
    <xf numFmtId="164" fontId="17" fillId="0" borderId="1" xfId="0" applyNumberFormat="1" applyFont="1" applyBorder="1"/>
    <xf numFmtId="0" fontId="1" fillId="0" borderId="0" xfId="0" applyFont="1" applyAlignment="1">
      <alignment horizontal="right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/>
    <xf numFmtId="49" fontId="2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64" fontId="22" fillId="0" borderId="1" xfId="0" applyNumberFormat="1" applyFont="1" applyBorder="1"/>
    <xf numFmtId="164" fontId="9" fillId="0" borderId="1" xfId="0" applyNumberFormat="1" applyFont="1" applyBorder="1"/>
    <xf numFmtId="0" fontId="27" fillId="0" borderId="1" xfId="0" applyFont="1" applyFill="1" applyBorder="1" applyAlignment="1">
      <alignment horizontal="left" vertical="center" wrapText="1"/>
    </xf>
    <xf numFmtId="164" fontId="20" fillId="0" borderId="1" xfId="0" applyNumberFormat="1" applyFont="1" applyBorder="1"/>
    <xf numFmtId="164" fontId="29" fillId="0" borderId="1" xfId="0" applyNumberFormat="1" applyFont="1" applyBorder="1"/>
    <xf numFmtId="0" fontId="30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164" fontId="31" fillId="0" borderId="1" xfId="0" applyNumberFormat="1" applyFont="1" applyBorder="1"/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32" fillId="0" borderId="1" xfId="0" applyFont="1" applyBorder="1"/>
    <xf numFmtId="0" fontId="33" fillId="0" borderId="1" xfId="0" applyFont="1" applyBorder="1"/>
    <xf numFmtId="49" fontId="11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165" fontId="22" fillId="0" borderId="1" xfId="1" applyNumberFormat="1" applyFont="1" applyBorder="1" applyAlignment="1">
      <alignment horizontal="center"/>
    </xf>
    <xf numFmtId="165" fontId="29" fillId="0" borderId="1" xfId="1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65" fontId="11" fillId="0" borderId="1" xfId="1" applyNumberFormat="1" applyFont="1" applyFill="1" applyBorder="1" applyAlignment="1">
      <alignment horizontal="center"/>
    </xf>
    <xf numFmtId="165" fontId="25" fillId="0" borderId="1" xfId="3" applyNumberFormat="1" applyFont="1" applyBorder="1" applyAlignment="1">
      <alignment horizontal="center"/>
    </xf>
    <xf numFmtId="165" fontId="37" fillId="0" borderId="1" xfId="1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5" fontId="30" fillId="0" borderId="1" xfId="3" applyNumberFormat="1" applyFont="1" applyBorder="1" applyAlignment="1">
      <alignment horizontal="center"/>
    </xf>
    <xf numFmtId="0" fontId="30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6"/>
    </xf>
    <xf numFmtId="0" fontId="0" fillId="0" borderId="0" xfId="0" applyAlignment="1">
      <alignment horizontal="left" indent="16"/>
    </xf>
    <xf numFmtId="0" fontId="2" fillId="0" borderId="0" xfId="0" applyFont="1" applyAlignment="1">
      <alignment horizontal="left" indent="22"/>
    </xf>
    <xf numFmtId="0" fontId="2" fillId="0" borderId="0" xfId="0" applyFont="1" applyAlignment="1">
      <alignment horizontal="left" indent="19"/>
    </xf>
    <xf numFmtId="0" fontId="0" fillId="0" borderId="0" xfId="0" applyAlignment="1">
      <alignment horizontal="left" indent="19"/>
    </xf>
    <xf numFmtId="49" fontId="0" fillId="0" borderId="2" xfId="0" applyNumberFormat="1" applyFont="1" applyBorder="1" applyAlignment="1">
      <alignment horizontal="center"/>
    </xf>
    <xf numFmtId="0" fontId="0" fillId="0" borderId="0" xfId="0"/>
    <xf numFmtId="0" fontId="12" fillId="0" borderId="1" xfId="0" applyFont="1" applyBorder="1"/>
    <xf numFmtId="164" fontId="4" fillId="0" borderId="1" xfId="0" applyNumberFormat="1" applyFont="1" applyBorder="1"/>
    <xf numFmtId="164" fontId="14" fillId="0" borderId="1" xfId="0" applyNumberFormat="1" applyFont="1" applyBorder="1"/>
    <xf numFmtId="164" fontId="11" fillId="0" borderId="1" xfId="0" applyNumberFormat="1" applyFont="1" applyBorder="1"/>
    <xf numFmtId="164" fontId="24" fillId="0" borderId="1" xfId="0" applyNumberFormat="1" applyFont="1" applyBorder="1"/>
    <xf numFmtId="164" fontId="3" fillId="0" borderId="1" xfId="0" applyNumberFormat="1" applyFont="1" applyBorder="1"/>
    <xf numFmtId="0" fontId="11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164" fontId="0" fillId="0" borderId="0" xfId="0" applyNumberFormat="1"/>
    <xf numFmtId="0" fontId="25" fillId="0" borderId="8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wrapText="1"/>
    </xf>
    <xf numFmtId="165" fontId="25" fillId="0" borderId="4" xfId="3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/>
    <xf numFmtId="0" fontId="11" fillId="0" borderId="1" xfId="0" applyFont="1" applyFill="1" applyBorder="1" applyAlignment="1">
      <alignment wrapText="1"/>
    </xf>
    <xf numFmtId="49" fontId="2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4" fontId="1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 indent="14"/>
    </xf>
    <xf numFmtId="0" fontId="2" fillId="0" borderId="0" xfId="0" applyFont="1" applyAlignment="1">
      <alignment horizontal="center"/>
    </xf>
    <xf numFmtId="166" fontId="1" fillId="0" borderId="1" xfId="0" applyNumberFormat="1" applyFont="1" applyBorder="1"/>
    <xf numFmtId="0" fontId="1" fillId="0" borderId="0" xfId="0" applyFont="1"/>
    <xf numFmtId="0" fontId="15" fillId="0" borderId="1" xfId="0" applyFont="1" applyBorder="1" applyAlignment="1">
      <alignment wrapText="1"/>
    </xf>
    <xf numFmtId="0" fontId="38" fillId="0" borderId="0" xfId="0" applyFont="1" applyAlignment="1">
      <alignment wrapText="1"/>
    </xf>
    <xf numFmtId="166" fontId="3" fillId="0" borderId="1" xfId="0" applyNumberFormat="1" applyFont="1" applyBorder="1"/>
    <xf numFmtId="0" fontId="12" fillId="0" borderId="1" xfId="0" applyFont="1" applyBorder="1" applyAlignment="1">
      <alignment wrapText="1"/>
    </xf>
    <xf numFmtId="166" fontId="14" fillId="0" borderId="1" xfId="0" applyNumberFormat="1" applyFont="1" applyBorder="1"/>
    <xf numFmtId="0" fontId="13" fillId="0" borderId="2" xfId="0" applyFont="1" applyBorder="1"/>
    <xf numFmtId="0" fontId="3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0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4"/>
    </xf>
    <xf numFmtId="0" fontId="0" fillId="0" borderId="1" xfId="0" applyBorder="1" applyAlignment="1">
      <alignment wrapText="1"/>
    </xf>
    <xf numFmtId="0" fontId="39" fillId="0" borderId="0" xfId="0" applyFont="1" applyAlignment="1">
      <alignment vertical="justify" wrapText="1"/>
    </xf>
    <xf numFmtId="0" fontId="0" fillId="0" borderId="1" xfId="0" applyBorder="1"/>
    <xf numFmtId="0" fontId="0" fillId="0" borderId="0" xfId="0" applyFill="1" applyBorder="1"/>
    <xf numFmtId="0" fontId="0" fillId="0" borderId="1" xfId="0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39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8"/>
    </xf>
    <xf numFmtId="0" fontId="0" fillId="0" borderId="8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21"/>
    </xf>
    <xf numFmtId="0" fontId="0" fillId="0" borderId="0" xfId="0" applyAlignment="1">
      <alignment horizontal="left" indent="2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0" fillId="0" borderId="6" xfId="0" applyBorder="1" applyAlignment="1">
      <alignment horizontal="center" wrapText="1"/>
    </xf>
    <xf numFmtId="14" fontId="0" fillId="0" borderId="1" xfId="0" applyNumberFormat="1" applyFont="1" applyBorder="1" applyAlignment="1">
      <alignment horizontal="right" wrapText="1"/>
    </xf>
    <xf numFmtId="0" fontId="3" fillId="0" borderId="0" xfId="0" applyFont="1" applyBorder="1"/>
    <xf numFmtId="49" fontId="3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wrapText="1"/>
    </xf>
    <xf numFmtId="164" fontId="1" fillId="0" borderId="0" xfId="0" applyNumberFormat="1" applyFont="1" applyBorder="1"/>
    <xf numFmtId="49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1" fillId="0" borderId="0" xfId="0" applyNumberFormat="1" applyFont="1" applyBorder="1"/>
    <xf numFmtId="1" fontId="40" fillId="0" borderId="1" xfId="4" applyNumberFormat="1" applyBorder="1" applyAlignment="1" applyProtection="1">
      <alignment horizontal="center" shrinkToFit="1"/>
    </xf>
    <xf numFmtId="0" fontId="39" fillId="0" borderId="1" xfId="0" applyFont="1" applyBorder="1" applyAlignment="1">
      <alignment wrapText="1"/>
    </xf>
    <xf numFmtId="49" fontId="41" fillId="0" borderId="18" xfId="4" applyNumberFormat="1" applyFont="1" applyBorder="1" applyAlignment="1" applyProtection="1">
      <alignment horizontal="center" shrinkToFit="1"/>
    </xf>
    <xf numFmtId="0" fontId="0" fillId="0" borderId="1" xfId="0" applyFont="1" applyFill="1" applyBorder="1"/>
    <xf numFmtId="164" fontId="0" fillId="0" borderId="1" xfId="0" applyNumberFormat="1" applyFont="1" applyFill="1" applyBorder="1"/>
    <xf numFmtId="0" fontId="42" fillId="0" borderId="1" xfId="0" applyFont="1" applyFill="1" applyBorder="1"/>
    <xf numFmtId="49" fontId="11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49" fontId="11" fillId="0" borderId="1" xfId="1" applyNumberFormat="1" applyFont="1" applyBorder="1" applyAlignment="1">
      <alignment horizontal="center"/>
    </xf>
    <xf numFmtId="0" fontId="39" fillId="0" borderId="1" xfId="5" applyNumberFormat="1" applyFont="1" applyBorder="1" applyProtection="1">
      <alignment vertical="top" wrapText="1"/>
    </xf>
    <xf numFmtId="0" fontId="0" fillId="0" borderId="1" xfId="0" applyBorder="1" applyAlignment="1">
      <alignment wrapText="1"/>
    </xf>
    <xf numFmtId="49" fontId="40" fillId="0" borderId="1" xfId="4" applyNumberFormat="1" applyBorder="1" applyAlignment="1" applyProtection="1">
      <alignment horizontal="center" wrapText="1" shrinkToFit="1"/>
    </xf>
    <xf numFmtId="49" fontId="40" fillId="0" borderId="18" xfId="4" applyNumberFormat="1" applyBorder="1" applyAlignment="1" applyProtection="1">
      <alignment horizontal="center" shrinkToFi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49" fontId="40" fillId="0" borderId="19" xfId="4" applyNumberFormat="1" applyBorder="1" applyAlignment="1" applyProtection="1">
      <alignment horizontal="center" shrinkToFit="1"/>
    </xf>
    <xf numFmtId="0" fontId="14" fillId="0" borderId="1" xfId="0" applyFont="1" applyFill="1" applyBorder="1" applyAlignment="1">
      <alignment wrapText="1"/>
    </xf>
    <xf numFmtId="0" fontId="30" fillId="0" borderId="0" xfId="0" applyFont="1" applyFill="1" applyBorder="1" applyAlignment="1">
      <alignment horizontal="left" vertical="center" wrapText="1"/>
    </xf>
    <xf numFmtId="1" fontId="44" fillId="0" borderId="1" xfId="4" applyNumberFormat="1" applyFont="1" applyBorder="1" applyAlignment="1" applyProtection="1">
      <alignment horizontal="center" shrinkToFi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" fontId="45" fillId="0" borderId="1" xfId="4" applyNumberFormat="1" applyFont="1" applyBorder="1" applyAlignment="1" applyProtection="1">
      <alignment horizontal="center" shrinkToFi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26"/>
    </xf>
    <xf numFmtId="0" fontId="0" fillId="0" borderId="0" xfId="0" applyAlignment="1">
      <alignment horizontal="left" indent="30"/>
    </xf>
    <xf numFmtId="0" fontId="0" fillId="0" borderId="0" xfId="0" applyAlignment="1">
      <alignment horizontal="left" indent="26"/>
    </xf>
    <xf numFmtId="0" fontId="0" fillId="0" borderId="1" xfId="0" applyBorder="1" applyAlignment="1">
      <alignment horizontal="center" vertical="center" wrapText="1"/>
    </xf>
    <xf numFmtId="164" fontId="11" fillId="0" borderId="1" xfId="0" applyNumberFormat="1" applyFont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11" fillId="0" borderId="1" xfId="0" applyNumberFormat="1" applyFont="1" applyFill="1" applyBorder="1" applyAlignment="1">
      <alignment wrapText="1"/>
    </xf>
    <xf numFmtId="164" fontId="11" fillId="0" borderId="1" xfId="0" applyNumberFormat="1" applyFont="1" applyFill="1" applyBorder="1"/>
    <xf numFmtId="164" fontId="0" fillId="0" borderId="1" xfId="0" applyNumberFormat="1" applyFill="1" applyBorder="1" applyAlignment="1">
      <alignment wrapText="1"/>
    </xf>
    <xf numFmtId="164" fontId="11" fillId="0" borderId="2" xfId="0" applyNumberFormat="1" applyFont="1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wrapText="1" indent="14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3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wrapText="1"/>
    </xf>
    <xf numFmtId="164" fontId="0" fillId="0" borderId="4" xfId="0" applyNumberFormat="1" applyFill="1" applyBorder="1" applyAlignment="1">
      <alignment wrapText="1"/>
    </xf>
    <xf numFmtId="0" fontId="0" fillId="0" borderId="11" xfId="0" applyBorder="1" applyAlignment="1">
      <alignment wrapText="1"/>
    </xf>
    <xf numFmtId="49" fontId="11" fillId="0" borderId="2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wrapText="1"/>
    </xf>
    <xf numFmtId="49" fontId="11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11" fillId="0" borderId="2" xfId="0" applyNumberFormat="1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49" fontId="11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2" xfId="0" applyNumberFormat="1" applyFill="1" applyBorder="1" applyAlignment="1">
      <alignment vertical="center" wrapText="1"/>
    </xf>
    <xf numFmtId="164" fontId="0" fillId="0" borderId="4" xfId="0" applyNumberFormat="1" applyFill="1" applyBorder="1" applyAlignment="1">
      <alignment vertical="center" wrapText="1"/>
    </xf>
  </cellXfs>
  <cellStyles count="6">
    <cellStyle name="Normal" xfId="1"/>
    <cellStyle name="xl25" xfId="4"/>
    <cellStyle name="xl37" xfId="5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M8" sqref="M8"/>
    </sheetView>
  </sheetViews>
  <sheetFormatPr defaultColWidth="9.109375" defaultRowHeight="13.2" x14ac:dyDescent="0.25"/>
  <cols>
    <col min="1" max="1" width="24" style="93" customWidth="1"/>
    <col min="2" max="2" width="32.88671875" style="93" customWidth="1"/>
    <col min="3" max="3" width="11.6640625" style="93" customWidth="1"/>
    <col min="4" max="4" width="10" style="93" hidden="1" customWidth="1"/>
    <col min="5" max="5" width="1.88671875" style="93" hidden="1" customWidth="1"/>
    <col min="6" max="6" width="10.44140625" style="93" customWidth="1"/>
    <col min="7" max="7" width="10" style="93" customWidth="1"/>
    <col min="8" max="16384" width="9.109375" style="93"/>
  </cols>
  <sheetData>
    <row r="1" spans="1:7" x14ac:dyDescent="0.25">
      <c r="A1" s="7"/>
      <c r="B1" s="147" t="s">
        <v>140</v>
      </c>
      <c r="C1" s="90"/>
    </row>
    <row r="2" spans="1:7" x14ac:dyDescent="0.25">
      <c r="A2" s="7"/>
      <c r="B2" s="147" t="s">
        <v>402</v>
      </c>
      <c r="C2" s="90"/>
    </row>
    <row r="3" spans="1:7" x14ac:dyDescent="0.25">
      <c r="A3" s="7"/>
      <c r="B3" s="147" t="s">
        <v>768</v>
      </c>
      <c r="C3" s="90"/>
    </row>
    <row r="4" spans="1:7" x14ac:dyDescent="0.25">
      <c r="A4" s="7"/>
      <c r="B4" s="147" t="s">
        <v>146</v>
      </c>
      <c r="C4" s="90"/>
    </row>
    <row r="5" spans="1:7" x14ac:dyDescent="0.25">
      <c r="A5" s="7"/>
      <c r="B5" s="147" t="s">
        <v>561</v>
      </c>
      <c r="C5" s="90"/>
    </row>
    <row r="6" spans="1:7" x14ac:dyDescent="0.25">
      <c r="A6" s="7"/>
      <c r="B6" s="159"/>
      <c r="C6" s="90"/>
    </row>
    <row r="7" spans="1:7" x14ac:dyDescent="0.25">
      <c r="A7" s="7"/>
      <c r="B7" s="147"/>
      <c r="C7" s="90"/>
    </row>
    <row r="8" spans="1:7" ht="28.5" customHeight="1" x14ac:dyDescent="0.25">
      <c r="A8" s="226" t="s">
        <v>562</v>
      </c>
      <c r="B8" s="227"/>
      <c r="C8" s="227"/>
      <c r="D8" s="228"/>
      <c r="E8" s="228"/>
      <c r="F8" s="228"/>
      <c r="G8" s="228"/>
    </row>
    <row r="10" spans="1:7" x14ac:dyDescent="0.25">
      <c r="C10" s="135"/>
    </row>
    <row r="11" spans="1:7" x14ac:dyDescent="0.25">
      <c r="A11" s="229" t="s">
        <v>339</v>
      </c>
      <c r="B11" s="232" t="s">
        <v>93</v>
      </c>
      <c r="C11" s="235" t="s">
        <v>29</v>
      </c>
      <c r="D11" s="236"/>
      <c r="E11" s="236"/>
      <c r="F11" s="236"/>
      <c r="G11" s="237"/>
    </row>
    <row r="12" spans="1:7" x14ac:dyDescent="0.25">
      <c r="A12" s="230"/>
      <c r="B12" s="233"/>
      <c r="C12" s="238" t="s">
        <v>383</v>
      </c>
      <c r="D12" s="225" t="s">
        <v>143</v>
      </c>
      <c r="E12" s="225"/>
      <c r="F12" s="225" t="s">
        <v>143</v>
      </c>
      <c r="G12" s="225"/>
    </row>
    <row r="13" spans="1:7" x14ac:dyDescent="0.25">
      <c r="A13" s="231"/>
      <c r="B13" s="234"/>
      <c r="C13" s="238"/>
      <c r="D13" s="1" t="s">
        <v>144</v>
      </c>
      <c r="E13" s="1" t="s">
        <v>145</v>
      </c>
      <c r="F13" s="1" t="s">
        <v>431</v>
      </c>
      <c r="G13" s="1" t="s">
        <v>559</v>
      </c>
    </row>
    <row r="14" spans="1:7" s="137" customFormat="1" ht="24" x14ac:dyDescent="0.25">
      <c r="A14" s="94" t="s">
        <v>340</v>
      </c>
      <c r="B14" s="141" t="s">
        <v>341</v>
      </c>
      <c r="C14" s="140">
        <f t="shared" ref="C14:G14" si="0">C15+C17</f>
        <v>15845.300000000047</v>
      </c>
      <c r="D14" s="140">
        <f t="shared" si="0"/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</row>
    <row r="15" spans="1:7" s="137" customFormat="1" ht="23.4" x14ac:dyDescent="0.25">
      <c r="A15" s="24" t="s">
        <v>342</v>
      </c>
      <c r="B15" s="138" t="s">
        <v>343</v>
      </c>
      <c r="C15" s="142">
        <f>C16</f>
        <v>-1152628.2</v>
      </c>
      <c r="D15" s="142">
        <f t="shared" ref="D15:G15" si="1">D16</f>
        <v>0</v>
      </c>
      <c r="E15" s="142">
        <f t="shared" si="1"/>
        <v>0</v>
      </c>
      <c r="F15" s="142">
        <f t="shared" si="1"/>
        <v>-927743.3</v>
      </c>
      <c r="G15" s="142">
        <f t="shared" si="1"/>
        <v>-923607.5</v>
      </c>
    </row>
    <row r="16" spans="1:7" s="137" customFormat="1" ht="23.4" x14ac:dyDescent="0.25">
      <c r="A16" s="25" t="s">
        <v>403</v>
      </c>
      <c r="B16" s="139" t="s">
        <v>344</v>
      </c>
      <c r="C16" s="136">
        <v>-1152628.2</v>
      </c>
      <c r="D16" s="136"/>
      <c r="E16" s="136"/>
      <c r="F16" s="136">
        <v>-927743.3</v>
      </c>
      <c r="G16" s="136">
        <v>-923607.5</v>
      </c>
    </row>
    <row r="17" spans="1:7" s="137" customFormat="1" ht="23.4" x14ac:dyDescent="0.25">
      <c r="A17" s="24" t="s">
        <v>345</v>
      </c>
      <c r="B17" s="138" t="s">
        <v>346</v>
      </c>
      <c r="C17" s="142">
        <f>C18</f>
        <v>1168473.5</v>
      </c>
      <c r="D17" s="142">
        <f t="shared" ref="D17:G17" si="2">D18</f>
        <v>0</v>
      </c>
      <c r="E17" s="142">
        <f t="shared" si="2"/>
        <v>0</v>
      </c>
      <c r="F17" s="142">
        <f t="shared" si="2"/>
        <v>927743.3</v>
      </c>
      <c r="G17" s="142">
        <f t="shared" si="2"/>
        <v>923607.5</v>
      </c>
    </row>
    <row r="18" spans="1:7" s="137" customFormat="1" ht="25.5" customHeight="1" x14ac:dyDescent="0.25">
      <c r="A18" s="143" t="s">
        <v>404</v>
      </c>
      <c r="B18" s="144" t="s">
        <v>347</v>
      </c>
      <c r="C18" s="136">
        <v>1168473.5</v>
      </c>
      <c r="D18" s="136"/>
      <c r="E18" s="136"/>
      <c r="F18" s="136">
        <v>927743.3</v>
      </c>
      <c r="G18" s="136">
        <v>923607.5</v>
      </c>
    </row>
    <row r="19" spans="1:7" s="137" customFormat="1" x14ac:dyDescent="0.25">
      <c r="A19" s="224" t="s">
        <v>348</v>
      </c>
      <c r="B19" s="225"/>
      <c r="C19" s="140">
        <f>C15+C17</f>
        <v>15845.300000000047</v>
      </c>
      <c r="D19" s="140" t="e">
        <f>#REF!+D15+D17+#REF!</f>
        <v>#REF!</v>
      </c>
      <c r="E19" s="140" t="e">
        <f>#REF!+E15+E17+#REF!</f>
        <v>#REF!</v>
      </c>
      <c r="F19" s="140">
        <f>F15+F17</f>
        <v>0</v>
      </c>
      <c r="G19" s="140">
        <f>G15+G17</f>
        <v>0</v>
      </c>
    </row>
    <row r="20" spans="1:7" s="19" customFormat="1" ht="13.8" x14ac:dyDescent="0.25"/>
  </sheetData>
  <mergeCells count="8">
    <mergeCell ref="A19:B19"/>
    <mergeCell ref="A8:G8"/>
    <mergeCell ref="A11:A13"/>
    <mergeCell ref="B11:B13"/>
    <mergeCell ref="C11:G11"/>
    <mergeCell ref="C12:C13"/>
    <mergeCell ref="D12:E12"/>
    <mergeCell ref="F12:G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G59"/>
  <sheetViews>
    <sheetView topLeftCell="A2" workbookViewId="0">
      <selection activeCell="D3" sqref="D3"/>
    </sheetView>
  </sheetViews>
  <sheetFormatPr defaultColWidth="9.109375" defaultRowHeight="13.8" x14ac:dyDescent="0.25"/>
  <cols>
    <col min="1" max="1" width="3" style="19" customWidth="1"/>
    <col min="2" max="2" width="3.109375" style="93" customWidth="1"/>
    <col min="3" max="3" width="3.33203125" style="93" customWidth="1"/>
    <col min="4" max="4" width="43" style="93" customWidth="1"/>
    <col min="5" max="5" width="12.44140625" style="93" customWidth="1"/>
    <col min="6" max="6" width="12" style="93" customWidth="1"/>
    <col min="7" max="7" width="11.44140625" style="93" customWidth="1"/>
    <col min="8" max="16384" width="9.109375" style="93"/>
  </cols>
  <sheetData>
    <row r="1" spans="1:7" x14ac:dyDescent="0.25">
      <c r="D1" s="89" t="s">
        <v>708</v>
      </c>
      <c r="E1" s="7"/>
    </row>
    <row r="2" spans="1:7" x14ac:dyDescent="0.25">
      <c r="D2" s="89" t="s">
        <v>402</v>
      </c>
      <c r="E2" s="7"/>
    </row>
    <row r="3" spans="1:7" x14ac:dyDescent="0.25">
      <c r="D3" s="89" t="s">
        <v>769</v>
      </c>
      <c r="E3" s="7"/>
    </row>
    <row r="4" spans="1:7" x14ac:dyDescent="0.25">
      <c r="D4" s="89" t="s">
        <v>146</v>
      </c>
      <c r="E4" s="7"/>
    </row>
    <row r="5" spans="1:7" x14ac:dyDescent="0.25">
      <c r="D5" s="89" t="s">
        <v>561</v>
      </c>
      <c r="E5" s="7"/>
    </row>
    <row r="6" spans="1:7" x14ac:dyDescent="0.25">
      <c r="E6" s="7"/>
    </row>
    <row r="7" spans="1:7" x14ac:dyDescent="0.25">
      <c r="E7" s="7"/>
    </row>
    <row r="8" spans="1:7" ht="47.25" customHeight="1" x14ac:dyDescent="0.25">
      <c r="A8" s="226" t="s">
        <v>560</v>
      </c>
      <c r="B8" s="226"/>
      <c r="C8" s="226"/>
      <c r="D8" s="226"/>
      <c r="E8" s="226"/>
      <c r="F8" s="228"/>
      <c r="G8" s="228"/>
    </row>
    <row r="10" spans="1:7" x14ac:dyDescent="0.25">
      <c r="E10" s="6"/>
    </row>
    <row r="11" spans="1:7" ht="13.2" x14ac:dyDescent="0.25">
      <c r="A11" s="239" t="s">
        <v>90</v>
      </c>
      <c r="B11" s="242" t="s">
        <v>22</v>
      </c>
      <c r="C11" s="242" t="s">
        <v>28</v>
      </c>
      <c r="D11" s="232" t="s">
        <v>93</v>
      </c>
      <c r="E11" s="238" t="s">
        <v>29</v>
      </c>
      <c r="F11" s="225"/>
      <c r="G11" s="225"/>
    </row>
    <row r="12" spans="1:7" ht="13.2" x14ac:dyDescent="0.25">
      <c r="A12" s="240"/>
      <c r="B12" s="243"/>
      <c r="C12" s="243"/>
      <c r="D12" s="233"/>
      <c r="E12" s="242" t="s">
        <v>383</v>
      </c>
      <c r="F12" s="225" t="s">
        <v>143</v>
      </c>
      <c r="G12" s="225"/>
    </row>
    <row r="13" spans="1:7" ht="13.2" x14ac:dyDescent="0.25">
      <c r="A13" s="241"/>
      <c r="B13" s="244"/>
      <c r="C13" s="244"/>
      <c r="D13" s="234"/>
      <c r="E13" s="244"/>
      <c r="F13" s="1" t="s">
        <v>431</v>
      </c>
      <c r="G13" s="1" t="s">
        <v>559</v>
      </c>
    </row>
    <row r="14" spans="1:7" ht="13.2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</row>
    <row r="15" spans="1:7" ht="17.399999999999999" x14ac:dyDescent="0.3">
      <c r="A15" s="67"/>
      <c r="B15" s="12"/>
      <c r="C15" s="12"/>
      <c r="D15" s="9" t="s">
        <v>95</v>
      </c>
      <c r="E15" s="98">
        <f>E16+E24+E28+E33+E38+E45+E48+E52+E54</f>
        <v>1168473.5000000002</v>
      </c>
      <c r="F15" s="98">
        <f>F16+F24+F28+F33+F38+F45+F48+F52+F54</f>
        <v>915583.6</v>
      </c>
      <c r="G15" s="98">
        <f>G16+G24+G28+G33+G38+G45+G48+G52+G54</f>
        <v>899719.40000000014</v>
      </c>
    </row>
    <row r="16" spans="1:7" ht="15.6" x14ac:dyDescent="0.3">
      <c r="A16" s="15">
        <v>1</v>
      </c>
      <c r="B16" s="4" t="s">
        <v>91</v>
      </c>
      <c r="C16" s="11"/>
      <c r="D16" s="3" t="s">
        <v>94</v>
      </c>
      <c r="E16" s="95">
        <f>SUM(E17:E23)</f>
        <v>103203.8</v>
      </c>
      <c r="F16" s="95">
        <f>SUM(F17:F23)</f>
        <v>102707.9</v>
      </c>
      <c r="G16" s="95">
        <f>SUM(G17:G23)</f>
        <v>102839</v>
      </c>
    </row>
    <row r="17" spans="1:7" ht="39.6" x14ac:dyDescent="0.25">
      <c r="A17" s="67"/>
      <c r="B17" s="5" t="s">
        <v>91</v>
      </c>
      <c r="C17" s="5" t="s">
        <v>92</v>
      </c>
      <c r="D17" s="22" t="s">
        <v>18</v>
      </c>
      <c r="E17" s="102">
        <v>1580</v>
      </c>
      <c r="F17" s="102">
        <v>1580</v>
      </c>
      <c r="G17" s="102">
        <v>1580</v>
      </c>
    </row>
    <row r="18" spans="1:7" ht="52.8" x14ac:dyDescent="0.25">
      <c r="A18" s="67"/>
      <c r="B18" s="5" t="s">
        <v>91</v>
      </c>
      <c r="C18" s="5" t="s">
        <v>96</v>
      </c>
      <c r="D18" s="22" t="s">
        <v>130</v>
      </c>
      <c r="E18" s="39">
        <v>3541.9</v>
      </c>
      <c r="F18" s="39">
        <v>3552.7</v>
      </c>
      <c r="G18" s="39">
        <v>3552.7</v>
      </c>
    </row>
    <row r="19" spans="1:7" ht="52.8" x14ac:dyDescent="0.25">
      <c r="A19" s="67"/>
      <c r="B19" s="5" t="s">
        <v>91</v>
      </c>
      <c r="C19" s="5" t="s">
        <v>97</v>
      </c>
      <c r="D19" s="22" t="s">
        <v>123</v>
      </c>
      <c r="E19" s="39">
        <v>45238</v>
      </c>
      <c r="F19" s="39">
        <v>45241</v>
      </c>
      <c r="G19" s="39">
        <v>45245</v>
      </c>
    </row>
    <row r="20" spans="1:7" x14ac:dyDescent="0.25">
      <c r="A20" s="67"/>
      <c r="B20" s="5" t="s">
        <v>91</v>
      </c>
      <c r="C20" s="5" t="s">
        <v>98</v>
      </c>
      <c r="D20" s="22" t="s">
        <v>303</v>
      </c>
      <c r="E20" s="117">
        <v>105</v>
      </c>
      <c r="F20" s="117">
        <v>7.3</v>
      </c>
      <c r="G20" s="117">
        <v>6.4</v>
      </c>
    </row>
    <row r="21" spans="1:7" ht="39.6" x14ac:dyDescent="0.25">
      <c r="A21" s="67"/>
      <c r="B21" s="5" t="s">
        <v>91</v>
      </c>
      <c r="C21" s="5" t="s">
        <v>99</v>
      </c>
      <c r="D21" s="130" t="s">
        <v>10</v>
      </c>
      <c r="E21" s="39">
        <v>10805.6</v>
      </c>
      <c r="F21" s="39">
        <v>10805.6</v>
      </c>
      <c r="G21" s="39">
        <v>10805.6</v>
      </c>
    </row>
    <row r="22" spans="1:7" x14ac:dyDescent="0.25">
      <c r="A22" s="67"/>
      <c r="B22" s="5" t="s">
        <v>91</v>
      </c>
      <c r="C22" s="5" t="s">
        <v>105</v>
      </c>
      <c r="D22" s="130" t="s">
        <v>5</v>
      </c>
      <c r="E22" s="39">
        <v>500</v>
      </c>
      <c r="F22" s="39">
        <v>500</v>
      </c>
      <c r="G22" s="39">
        <v>500</v>
      </c>
    </row>
    <row r="23" spans="1:7" x14ac:dyDescent="0.25">
      <c r="A23" s="67"/>
      <c r="B23" s="5" t="s">
        <v>91</v>
      </c>
      <c r="C23" s="5" t="s">
        <v>9</v>
      </c>
      <c r="D23" s="1" t="s">
        <v>100</v>
      </c>
      <c r="E23" s="39">
        <v>41433.300000000003</v>
      </c>
      <c r="F23" s="39">
        <v>41021.300000000003</v>
      </c>
      <c r="G23" s="39">
        <v>41149.300000000003</v>
      </c>
    </row>
    <row r="24" spans="1:7" ht="33.75" customHeight="1" x14ac:dyDescent="0.3">
      <c r="A24" s="15">
        <v>2</v>
      </c>
      <c r="B24" s="4" t="s">
        <v>96</v>
      </c>
      <c r="C24" s="3"/>
      <c r="D24" s="10" t="s">
        <v>101</v>
      </c>
      <c r="E24" s="95">
        <f>SUM(E25:E27)</f>
        <v>9465.9000000000015</v>
      </c>
      <c r="F24" s="95">
        <f t="shared" ref="F24:G24" si="0">SUM(F25:F27)</f>
        <v>7862.6999999999989</v>
      </c>
      <c r="G24" s="95">
        <f t="shared" si="0"/>
        <v>7833.2999999999993</v>
      </c>
    </row>
    <row r="25" spans="1:7" x14ac:dyDescent="0.25">
      <c r="A25" s="15"/>
      <c r="B25" s="5" t="s">
        <v>96</v>
      </c>
      <c r="C25" s="5" t="s">
        <v>97</v>
      </c>
      <c r="D25" s="130" t="s">
        <v>19</v>
      </c>
      <c r="E25" s="39">
        <v>1196.7</v>
      </c>
      <c r="F25" s="39">
        <v>1128.5999999999999</v>
      </c>
      <c r="G25" s="39">
        <v>1128.5999999999999</v>
      </c>
    </row>
    <row r="26" spans="1:7" ht="52.8" x14ac:dyDescent="0.25">
      <c r="A26" s="67"/>
      <c r="B26" s="5" t="s">
        <v>96</v>
      </c>
      <c r="C26" s="5" t="s">
        <v>113</v>
      </c>
      <c r="D26" s="130" t="s">
        <v>432</v>
      </c>
      <c r="E26" s="39">
        <v>8235.2000000000007</v>
      </c>
      <c r="F26" s="39">
        <v>6670.7</v>
      </c>
      <c r="G26" s="39">
        <v>6670.7</v>
      </c>
    </row>
    <row r="27" spans="1:7" ht="39.6" x14ac:dyDescent="0.25">
      <c r="A27" s="67"/>
      <c r="B27" s="5" t="s">
        <v>96</v>
      </c>
      <c r="C27" s="5" t="s">
        <v>124</v>
      </c>
      <c r="D27" s="100" t="s">
        <v>23</v>
      </c>
      <c r="E27" s="39">
        <v>34</v>
      </c>
      <c r="F27" s="39">
        <v>63.4</v>
      </c>
      <c r="G27" s="39">
        <v>34</v>
      </c>
    </row>
    <row r="28" spans="1:7" ht="15.6" x14ac:dyDescent="0.3">
      <c r="A28" s="15">
        <v>3</v>
      </c>
      <c r="B28" s="4" t="s">
        <v>97</v>
      </c>
      <c r="C28" s="3"/>
      <c r="D28" s="10" t="s">
        <v>103</v>
      </c>
      <c r="E28" s="95">
        <f>SUM(E29:E32)</f>
        <v>152929.1</v>
      </c>
      <c r="F28" s="95">
        <f>SUM(F29:F32)</f>
        <v>114415</v>
      </c>
      <c r="G28" s="95">
        <f>SUM(G29:G32)</f>
        <v>95392.200000000012</v>
      </c>
    </row>
    <row r="29" spans="1:7" x14ac:dyDescent="0.25">
      <c r="A29" s="67"/>
      <c r="B29" s="5" t="s">
        <v>97</v>
      </c>
      <c r="C29" s="5" t="s">
        <v>98</v>
      </c>
      <c r="D29" s="1" t="s">
        <v>106</v>
      </c>
      <c r="E29" s="39">
        <v>600</v>
      </c>
      <c r="F29" s="39">
        <v>63</v>
      </c>
      <c r="G29" s="39">
        <v>63</v>
      </c>
    </row>
    <row r="30" spans="1:7" x14ac:dyDescent="0.25">
      <c r="A30" s="67"/>
      <c r="B30" s="5" t="s">
        <v>97</v>
      </c>
      <c r="C30" s="5" t="s">
        <v>104</v>
      </c>
      <c r="D30" s="1" t="s">
        <v>1</v>
      </c>
      <c r="E30" s="39">
        <v>26334.799999999999</v>
      </c>
      <c r="F30" s="39">
        <v>25253</v>
      </c>
      <c r="G30" s="39">
        <v>25274.1</v>
      </c>
    </row>
    <row r="31" spans="1:7" x14ac:dyDescent="0.25">
      <c r="A31" s="67"/>
      <c r="B31" s="5" t="s">
        <v>97</v>
      </c>
      <c r="C31" s="5" t="s">
        <v>102</v>
      </c>
      <c r="D31" s="1" t="s">
        <v>206</v>
      </c>
      <c r="E31" s="39">
        <v>123988.3</v>
      </c>
      <c r="F31" s="39">
        <v>86107.6</v>
      </c>
      <c r="G31" s="1">
        <v>68085.100000000006</v>
      </c>
    </row>
    <row r="32" spans="1:7" ht="26.4" x14ac:dyDescent="0.25">
      <c r="A32" s="67"/>
      <c r="B32" s="5" t="s">
        <v>97</v>
      </c>
      <c r="C32" s="5" t="s">
        <v>125</v>
      </c>
      <c r="D32" s="130" t="s">
        <v>4</v>
      </c>
      <c r="E32" s="39">
        <v>2006</v>
      </c>
      <c r="F32" s="39">
        <v>2991.4</v>
      </c>
      <c r="G32" s="39">
        <v>1970</v>
      </c>
    </row>
    <row r="33" spans="1:7" ht="15.6" x14ac:dyDescent="0.3">
      <c r="A33" s="15">
        <v>4</v>
      </c>
      <c r="B33" s="4" t="s">
        <v>98</v>
      </c>
      <c r="C33" s="5"/>
      <c r="D33" s="49" t="s">
        <v>50</v>
      </c>
      <c r="E33" s="95">
        <f>SUM(E34:E37)</f>
        <v>232970.8</v>
      </c>
      <c r="F33" s="95">
        <f t="shared" ref="F33:G33" si="1">SUM(F34:F37)</f>
        <v>47756.5</v>
      </c>
      <c r="G33" s="95">
        <f t="shared" si="1"/>
        <v>47662.799999999996</v>
      </c>
    </row>
    <row r="34" spans="1:7" x14ac:dyDescent="0.25">
      <c r="A34" s="15"/>
      <c r="B34" s="16" t="s">
        <v>98</v>
      </c>
      <c r="C34" s="16" t="s">
        <v>91</v>
      </c>
      <c r="D34" s="51" t="s">
        <v>45</v>
      </c>
      <c r="E34" s="41">
        <v>6346.5</v>
      </c>
      <c r="F34" s="39">
        <v>7017.8</v>
      </c>
      <c r="G34" s="39">
        <v>6087.8</v>
      </c>
    </row>
    <row r="35" spans="1:7" x14ac:dyDescent="0.25">
      <c r="A35" s="15"/>
      <c r="B35" s="16" t="s">
        <v>98</v>
      </c>
      <c r="C35" s="16" t="s">
        <v>92</v>
      </c>
      <c r="D35" s="51" t="s">
        <v>44</v>
      </c>
      <c r="E35" s="41">
        <v>52343.1</v>
      </c>
      <c r="F35" s="39">
        <v>20504.099999999999</v>
      </c>
      <c r="G35" s="39">
        <v>21584.1</v>
      </c>
    </row>
    <row r="36" spans="1:7" x14ac:dyDescent="0.25">
      <c r="A36" s="67"/>
      <c r="B36" s="16" t="s">
        <v>98</v>
      </c>
      <c r="C36" s="16" t="s">
        <v>96</v>
      </c>
      <c r="D36" s="51" t="s">
        <v>51</v>
      </c>
      <c r="E36" s="41">
        <v>173100.3</v>
      </c>
      <c r="F36" s="1">
        <v>19053.7</v>
      </c>
      <c r="G36" s="1">
        <v>18810</v>
      </c>
    </row>
    <row r="37" spans="1:7" ht="27" customHeight="1" x14ac:dyDescent="0.25">
      <c r="A37" s="67"/>
      <c r="B37" s="16" t="s">
        <v>98</v>
      </c>
      <c r="C37" s="84" t="s">
        <v>98</v>
      </c>
      <c r="D37" s="100" t="s">
        <v>589</v>
      </c>
      <c r="E37" s="41">
        <v>1180.9000000000001</v>
      </c>
      <c r="F37" s="41">
        <v>1180.9000000000001</v>
      </c>
      <c r="G37" s="41">
        <v>1180.9000000000001</v>
      </c>
    </row>
    <row r="38" spans="1:7" ht="15.6" x14ac:dyDescent="0.3">
      <c r="A38" s="15">
        <v>5</v>
      </c>
      <c r="B38" s="4" t="s">
        <v>107</v>
      </c>
      <c r="C38" s="3"/>
      <c r="D38" s="10" t="s">
        <v>108</v>
      </c>
      <c r="E38" s="95">
        <f>SUM(E39:E44)</f>
        <v>572152.80000000005</v>
      </c>
      <c r="F38" s="95">
        <f t="shared" ref="F38:G38" si="2">SUM(F39:F44)</f>
        <v>558969.1</v>
      </c>
      <c r="G38" s="95">
        <f t="shared" si="2"/>
        <v>558734.19999999995</v>
      </c>
    </row>
    <row r="39" spans="1:7" x14ac:dyDescent="0.25">
      <c r="A39" s="67"/>
      <c r="B39" s="5" t="s">
        <v>107</v>
      </c>
      <c r="C39" s="5" t="s">
        <v>91</v>
      </c>
      <c r="D39" s="1" t="s">
        <v>110</v>
      </c>
      <c r="E39" s="39">
        <v>146358.79999999999</v>
      </c>
      <c r="F39" s="1">
        <v>143136.79999999999</v>
      </c>
      <c r="G39" s="39">
        <v>142895</v>
      </c>
    </row>
    <row r="40" spans="1:7" x14ac:dyDescent="0.25">
      <c r="A40" s="67"/>
      <c r="B40" s="5" t="s">
        <v>107</v>
      </c>
      <c r="C40" s="5" t="s">
        <v>92</v>
      </c>
      <c r="D40" s="1" t="s">
        <v>111</v>
      </c>
      <c r="E40" s="39">
        <v>348672.1</v>
      </c>
      <c r="F40" s="39">
        <v>340581.1</v>
      </c>
      <c r="G40" s="39">
        <v>340888.1</v>
      </c>
    </row>
    <row r="41" spans="1:7" x14ac:dyDescent="0.25">
      <c r="A41" s="67"/>
      <c r="B41" s="5" t="s">
        <v>107</v>
      </c>
      <c r="C41" s="5" t="s">
        <v>96</v>
      </c>
      <c r="D41" s="1" t="s">
        <v>160</v>
      </c>
      <c r="E41" s="39">
        <v>56006.2</v>
      </c>
      <c r="F41" s="1">
        <v>54681.2</v>
      </c>
      <c r="G41" s="150">
        <v>54381.2</v>
      </c>
    </row>
    <row r="42" spans="1:7" ht="26.4" x14ac:dyDescent="0.25">
      <c r="A42" s="67"/>
      <c r="B42" s="5" t="s">
        <v>107</v>
      </c>
      <c r="C42" s="5" t="s">
        <v>98</v>
      </c>
      <c r="D42" s="130" t="s">
        <v>2</v>
      </c>
      <c r="E42" s="39">
        <v>250</v>
      </c>
      <c r="F42" s="39">
        <v>250</v>
      </c>
      <c r="G42" s="39">
        <v>250</v>
      </c>
    </row>
    <row r="43" spans="1:7" x14ac:dyDescent="0.25">
      <c r="A43" s="67"/>
      <c r="B43" s="5" t="s">
        <v>107</v>
      </c>
      <c r="C43" s="5" t="s">
        <v>107</v>
      </c>
      <c r="D43" s="1" t="s">
        <v>159</v>
      </c>
      <c r="E43" s="39">
        <v>12242.8</v>
      </c>
      <c r="F43" s="1">
        <v>11697.1</v>
      </c>
      <c r="G43" s="150">
        <v>11697.1</v>
      </c>
    </row>
    <row r="44" spans="1:7" x14ac:dyDescent="0.25">
      <c r="A44" s="67"/>
      <c r="B44" s="5" t="s">
        <v>107</v>
      </c>
      <c r="C44" s="5" t="s">
        <v>102</v>
      </c>
      <c r="D44" s="1" t="s">
        <v>112</v>
      </c>
      <c r="E44" s="39">
        <v>8622.9</v>
      </c>
      <c r="F44" s="39">
        <v>8622.9</v>
      </c>
      <c r="G44" s="39">
        <v>8622.7999999999993</v>
      </c>
    </row>
    <row r="45" spans="1:7" ht="15.6" x14ac:dyDescent="0.3">
      <c r="A45" s="15">
        <v>6</v>
      </c>
      <c r="B45" s="4" t="s">
        <v>104</v>
      </c>
      <c r="C45" s="3"/>
      <c r="D45" s="10" t="s">
        <v>21</v>
      </c>
      <c r="E45" s="95">
        <f>SUM(E46:E47)</f>
        <v>59057.1</v>
      </c>
      <c r="F45" s="95">
        <f t="shared" ref="F45:G45" si="3">SUM(F46:F47)</f>
        <v>57455.200000000004</v>
      </c>
      <c r="G45" s="95">
        <f t="shared" si="3"/>
        <v>58382.8</v>
      </c>
    </row>
    <row r="46" spans="1:7" x14ac:dyDescent="0.25">
      <c r="A46" s="67"/>
      <c r="B46" s="5" t="s">
        <v>104</v>
      </c>
      <c r="C46" s="5" t="s">
        <v>91</v>
      </c>
      <c r="D46" s="1" t="s">
        <v>109</v>
      </c>
      <c r="E46" s="39">
        <v>55906.7</v>
      </c>
      <c r="F46" s="1">
        <v>54304.800000000003</v>
      </c>
      <c r="G46" s="150">
        <v>55232.4</v>
      </c>
    </row>
    <row r="47" spans="1:7" ht="26.4" x14ac:dyDescent="0.25">
      <c r="A47" s="67"/>
      <c r="B47" s="5" t="s">
        <v>104</v>
      </c>
      <c r="C47" s="5" t="s">
        <v>97</v>
      </c>
      <c r="D47" s="130" t="s">
        <v>7</v>
      </c>
      <c r="E47" s="39">
        <v>3150.4</v>
      </c>
      <c r="F47" s="39">
        <v>3150.4</v>
      </c>
      <c r="G47" s="39">
        <v>3150.4</v>
      </c>
    </row>
    <row r="48" spans="1:7" ht="15.6" x14ac:dyDescent="0.3">
      <c r="A48" s="15">
        <v>7</v>
      </c>
      <c r="B48" s="4" t="s">
        <v>113</v>
      </c>
      <c r="C48" s="3"/>
      <c r="D48" s="10" t="s">
        <v>114</v>
      </c>
      <c r="E48" s="95">
        <f>SUM(E49:E51)</f>
        <v>33429.200000000004</v>
      </c>
      <c r="F48" s="95">
        <f t="shared" ref="F48:G48" si="4">SUM(F49:F51)</f>
        <v>22412.399999999998</v>
      </c>
      <c r="G48" s="95">
        <f t="shared" si="4"/>
        <v>24870.3</v>
      </c>
    </row>
    <row r="49" spans="1:7" x14ac:dyDescent="0.25">
      <c r="A49" s="67"/>
      <c r="B49" s="5" t="s">
        <v>113</v>
      </c>
      <c r="C49" s="5" t="s">
        <v>91</v>
      </c>
      <c r="D49" s="1" t="s">
        <v>115</v>
      </c>
      <c r="E49" s="39">
        <v>2710.8</v>
      </c>
      <c r="F49" s="39">
        <v>2310.8000000000002</v>
      </c>
      <c r="G49" s="39">
        <v>2499.8000000000002</v>
      </c>
    </row>
    <row r="50" spans="1:7" x14ac:dyDescent="0.25">
      <c r="A50" s="67"/>
      <c r="B50" s="5" t="s">
        <v>113</v>
      </c>
      <c r="C50" s="5" t="s">
        <v>96</v>
      </c>
      <c r="D50" s="1" t="s">
        <v>119</v>
      </c>
      <c r="E50" s="39">
        <v>1664</v>
      </c>
      <c r="F50" s="39">
        <v>1664</v>
      </c>
      <c r="G50" s="39">
        <v>1664</v>
      </c>
    </row>
    <row r="51" spans="1:7" x14ac:dyDescent="0.25">
      <c r="A51" s="67"/>
      <c r="B51" s="5" t="s">
        <v>113</v>
      </c>
      <c r="C51" s="5" t="s">
        <v>97</v>
      </c>
      <c r="D51" s="1" t="s">
        <v>14</v>
      </c>
      <c r="E51" s="39">
        <v>29054.400000000001</v>
      </c>
      <c r="F51" s="39">
        <v>18437.599999999999</v>
      </c>
      <c r="G51" s="39">
        <v>20706.5</v>
      </c>
    </row>
    <row r="52" spans="1:7" ht="15.6" x14ac:dyDescent="0.3">
      <c r="A52" s="15">
        <v>8</v>
      </c>
      <c r="B52" s="4" t="s">
        <v>105</v>
      </c>
      <c r="C52" s="5"/>
      <c r="D52" s="10" t="s">
        <v>126</v>
      </c>
      <c r="E52" s="95">
        <f>SUM(E53:E53)</f>
        <v>1756.3</v>
      </c>
      <c r="F52" s="95">
        <f t="shared" ref="F52:G52" si="5">SUM(F53:F53)</f>
        <v>496.3</v>
      </c>
      <c r="G52" s="95">
        <f t="shared" si="5"/>
        <v>496.3</v>
      </c>
    </row>
    <row r="53" spans="1:7" x14ac:dyDescent="0.25">
      <c r="A53" s="67"/>
      <c r="B53" s="5" t="s">
        <v>105</v>
      </c>
      <c r="C53" s="5" t="s">
        <v>92</v>
      </c>
      <c r="D53" s="130" t="s">
        <v>6</v>
      </c>
      <c r="E53" s="39">
        <v>1756.3</v>
      </c>
      <c r="F53" s="39">
        <v>496.3</v>
      </c>
      <c r="G53" s="39">
        <v>496.3</v>
      </c>
    </row>
    <row r="54" spans="1:7" ht="15.6" x14ac:dyDescent="0.3">
      <c r="A54" s="15">
        <v>9</v>
      </c>
      <c r="B54" s="4" t="s">
        <v>125</v>
      </c>
      <c r="C54" s="5"/>
      <c r="D54" s="10" t="s">
        <v>8</v>
      </c>
      <c r="E54" s="95">
        <f>SUM(E55:E55)</f>
        <v>3508.5</v>
      </c>
      <c r="F54" s="95">
        <f t="shared" ref="F54:G54" si="6">SUM(F55:F55)</f>
        <v>3508.5</v>
      </c>
      <c r="G54" s="95">
        <f t="shared" si="6"/>
        <v>3508.5</v>
      </c>
    </row>
    <row r="55" spans="1:7" ht="26.4" x14ac:dyDescent="0.25">
      <c r="A55" s="67"/>
      <c r="B55" s="5" t="s">
        <v>125</v>
      </c>
      <c r="C55" s="5" t="s">
        <v>97</v>
      </c>
      <c r="D55" s="100" t="s">
        <v>15</v>
      </c>
      <c r="E55" s="39">
        <v>3508.5</v>
      </c>
      <c r="F55" s="39">
        <v>3508.5</v>
      </c>
      <c r="G55" s="39">
        <v>3508.5</v>
      </c>
    </row>
    <row r="59" spans="1:7" s="19" customFormat="1" x14ac:dyDescent="0.25">
      <c r="B59" s="19" t="s">
        <v>82</v>
      </c>
    </row>
  </sheetData>
  <mergeCells count="8">
    <mergeCell ref="A8:G8"/>
    <mergeCell ref="A11:A13"/>
    <mergeCell ref="B11:B13"/>
    <mergeCell ref="C11:C13"/>
    <mergeCell ref="D11:D13"/>
    <mergeCell ref="E11:G11"/>
    <mergeCell ref="E12:E13"/>
    <mergeCell ref="F12:G12"/>
  </mergeCells>
  <phoneticPr fontId="2" type="noConversion"/>
  <pageMargins left="0.75" right="0.75" top="1" bottom="1" header="0.5" footer="0.5"/>
  <pageSetup paperSize="9" scale="99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1"/>
  <sheetViews>
    <sheetView zoomScaleNormal="100" workbookViewId="0">
      <selection activeCell="L10" sqref="L10"/>
    </sheetView>
  </sheetViews>
  <sheetFormatPr defaultColWidth="9.109375" defaultRowHeight="13.2" x14ac:dyDescent="0.25"/>
  <cols>
    <col min="1" max="1" width="2.5546875" style="93" customWidth="1"/>
    <col min="2" max="2" width="2.44140625" style="93" customWidth="1"/>
    <col min="3" max="3" width="11.5546875" style="93" customWidth="1"/>
    <col min="4" max="4" width="3.33203125" style="93" customWidth="1"/>
    <col min="5" max="5" width="35.33203125" style="93" customWidth="1"/>
    <col min="6" max="6" width="12.109375" style="93" customWidth="1"/>
    <col min="7" max="7" width="11" style="93" customWidth="1"/>
    <col min="8" max="8" width="10.5546875" style="93" customWidth="1"/>
    <col min="9" max="16384" width="9.109375" style="93"/>
  </cols>
  <sheetData>
    <row r="1" spans="1:8" x14ac:dyDescent="0.25">
      <c r="E1" s="87" t="s">
        <v>709</v>
      </c>
      <c r="F1" s="87"/>
      <c r="G1" s="88"/>
      <c r="H1" s="88"/>
    </row>
    <row r="2" spans="1:8" x14ac:dyDescent="0.25">
      <c r="E2" s="87" t="s">
        <v>402</v>
      </c>
      <c r="F2" s="87"/>
      <c r="G2" s="88"/>
      <c r="H2" s="88"/>
    </row>
    <row r="3" spans="1:8" x14ac:dyDescent="0.25">
      <c r="E3" s="87" t="s">
        <v>765</v>
      </c>
      <c r="F3" s="87"/>
      <c r="G3" s="88"/>
      <c r="H3" s="88"/>
    </row>
    <row r="4" spans="1:8" x14ac:dyDescent="0.25">
      <c r="E4" s="87" t="s">
        <v>146</v>
      </c>
      <c r="F4" s="87"/>
      <c r="G4" s="88"/>
      <c r="H4" s="88"/>
    </row>
    <row r="5" spans="1:8" x14ac:dyDescent="0.25">
      <c r="E5" s="87" t="s">
        <v>561</v>
      </c>
      <c r="F5" s="87"/>
      <c r="G5" s="88"/>
      <c r="H5" s="88"/>
    </row>
    <row r="6" spans="1:8" x14ac:dyDescent="0.25">
      <c r="E6" s="87"/>
      <c r="F6" s="87"/>
      <c r="G6" s="88"/>
      <c r="H6" s="88"/>
    </row>
    <row r="7" spans="1:8" x14ac:dyDescent="0.25">
      <c r="E7" s="87"/>
      <c r="F7" s="87"/>
      <c r="G7" s="88"/>
      <c r="H7" s="88"/>
    </row>
    <row r="8" spans="1:8" ht="75" customHeight="1" x14ac:dyDescent="0.25">
      <c r="A8" s="226" t="s">
        <v>672</v>
      </c>
      <c r="B8" s="245"/>
      <c r="C8" s="245"/>
      <c r="D8" s="245"/>
      <c r="E8" s="245"/>
      <c r="F8" s="245"/>
      <c r="G8" s="246"/>
      <c r="H8" s="246"/>
    </row>
    <row r="10" spans="1:8" x14ac:dyDescent="0.25">
      <c r="F10" s="6"/>
    </row>
    <row r="11" spans="1:8" x14ac:dyDescent="0.25">
      <c r="A11" s="232" t="s">
        <v>120</v>
      </c>
      <c r="B11" s="232" t="s">
        <v>121</v>
      </c>
      <c r="C11" s="232" t="s">
        <v>122</v>
      </c>
      <c r="D11" s="232" t="s">
        <v>116</v>
      </c>
      <c r="E11" s="232" t="s">
        <v>93</v>
      </c>
      <c r="F11" s="238" t="s">
        <v>29</v>
      </c>
      <c r="G11" s="225"/>
      <c r="H11" s="225"/>
    </row>
    <row r="12" spans="1:8" x14ac:dyDescent="0.25">
      <c r="A12" s="233"/>
      <c r="B12" s="233"/>
      <c r="C12" s="233"/>
      <c r="D12" s="233"/>
      <c r="E12" s="233"/>
      <c r="F12" s="242" t="s">
        <v>383</v>
      </c>
      <c r="G12" s="225" t="s">
        <v>143</v>
      </c>
      <c r="H12" s="225"/>
    </row>
    <row r="13" spans="1:8" x14ac:dyDescent="0.25">
      <c r="A13" s="234"/>
      <c r="B13" s="234"/>
      <c r="C13" s="234"/>
      <c r="D13" s="234"/>
      <c r="E13" s="234"/>
      <c r="F13" s="244"/>
      <c r="G13" s="1" t="s">
        <v>431</v>
      </c>
      <c r="H13" s="1" t="s">
        <v>559</v>
      </c>
    </row>
    <row r="14" spans="1:8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</row>
    <row r="15" spans="1:8" ht="17.399999999999999" x14ac:dyDescent="0.3">
      <c r="A15" s="12"/>
      <c r="B15" s="12"/>
      <c r="C15" s="12"/>
      <c r="D15" s="12"/>
      <c r="E15" s="9" t="s">
        <v>95</v>
      </c>
      <c r="F15" s="95">
        <f>F16+F92+F138+F223+F346+F480+F514+F545+F556</f>
        <v>1168473.52</v>
      </c>
      <c r="G15" s="95">
        <f>G16+G92+G138+G223+G346+G480+G514+G545+G556</f>
        <v>915583.6</v>
      </c>
      <c r="H15" s="95">
        <f>H16+H92+H138+H223+H346+H480+H514+H545+H556</f>
        <v>899719.40000000014</v>
      </c>
    </row>
    <row r="16" spans="1:8" ht="31.2" x14ac:dyDescent="0.3">
      <c r="A16" s="4" t="s">
        <v>91</v>
      </c>
      <c r="B16" s="11"/>
      <c r="C16" s="11"/>
      <c r="D16" s="11"/>
      <c r="E16" s="10" t="s">
        <v>94</v>
      </c>
      <c r="F16" s="95">
        <f>F17+F22+F29+F40+F45+F55+F59</f>
        <v>103203.79999999999</v>
      </c>
      <c r="G16" s="95">
        <f>G17+G22+G29+G40+G45+G55+G59</f>
        <v>102707.9</v>
      </c>
      <c r="H16" s="95">
        <f>H17+H22+H29+H40+H45+H55+H59</f>
        <v>102839</v>
      </c>
    </row>
    <row r="17" spans="1:8" ht="53.4" x14ac:dyDescent="0.3">
      <c r="A17" s="30" t="s">
        <v>91</v>
      </c>
      <c r="B17" s="30" t="s">
        <v>92</v>
      </c>
      <c r="C17" s="30"/>
      <c r="D17" s="30"/>
      <c r="E17" s="46" t="s">
        <v>18</v>
      </c>
      <c r="F17" s="40">
        <f t="shared" ref="F17:H20" si="0">F18</f>
        <v>1580</v>
      </c>
      <c r="G17" s="40">
        <f t="shared" si="0"/>
        <v>1580</v>
      </c>
      <c r="H17" s="40">
        <f t="shared" si="0"/>
        <v>1580</v>
      </c>
    </row>
    <row r="18" spans="1:8" ht="26.4" x14ac:dyDescent="0.25">
      <c r="A18" s="16" t="s">
        <v>91</v>
      </c>
      <c r="B18" s="16" t="s">
        <v>92</v>
      </c>
      <c r="C18" s="80">
        <v>9900000000</v>
      </c>
      <c r="D18" s="16"/>
      <c r="E18" s="55" t="s">
        <v>147</v>
      </c>
      <c r="F18" s="41">
        <f t="shared" si="0"/>
        <v>1580</v>
      </c>
      <c r="G18" s="41">
        <f t="shared" si="0"/>
        <v>1580</v>
      </c>
      <c r="H18" s="41">
        <f t="shared" si="0"/>
        <v>1580</v>
      </c>
    </row>
    <row r="19" spans="1:8" ht="39.6" x14ac:dyDescent="0.25">
      <c r="A19" s="16" t="s">
        <v>91</v>
      </c>
      <c r="B19" s="16" t="s">
        <v>92</v>
      </c>
      <c r="C19" s="80">
        <v>9980000000</v>
      </c>
      <c r="D19" s="16"/>
      <c r="E19" s="54" t="s">
        <v>32</v>
      </c>
      <c r="F19" s="41">
        <f t="shared" si="0"/>
        <v>1580</v>
      </c>
      <c r="G19" s="41">
        <f t="shared" si="0"/>
        <v>1580</v>
      </c>
      <c r="H19" s="41">
        <f t="shared" si="0"/>
        <v>1580</v>
      </c>
    </row>
    <row r="20" spans="1:8" x14ac:dyDescent="0.25">
      <c r="A20" s="16" t="s">
        <v>91</v>
      </c>
      <c r="B20" s="16" t="s">
        <v>92</v>
      </c>
      <c r="C20" s="80">
        <v>9980022100</v>
      </c>
      <c r="D20" s="16"/>
      <c r="E20" s="103" t="s">
        <v>117</v>
      </c>
      <c r="F20" s="39">
        <f t="shared" si="0"/>
        <v>1580</v>
      </c>
      <c r="G20" s="39">
        <f t="shared" si="0"/>
        <v>1580</v>
      </c>
      <c r="H20" s="39">
        <f t="shared" si="0"/>
        <v>1580</v>
      </c>
    </row>
    <row r="21" spans="1:8" ht="39.6" x14ac:dyDescent="0.25">
      <c r="A21" s="16" t="s">
        <v>91</v>
      </c>
      <c r="B21" s="16" t="s">
        <v>92</v>
      </c>
      <c r="C21" s="80">
        <v>9980022100</v>
      </c>
      <c r="D21" s="16" t="s">
        <v>65</v>
      </c>
      <c r="E21" s="130" t="s">
        <v>81</v>
      </c>
      <c r="F21" s="39">
        <v>1580</v>
      </c>
      <c r="G21" s="39">
        <v>1580</v>
      </c>
      <c r="H21" s="39">
        <v>1580</v>
      </c>
    </row>
    <row r="22" spans="1:8" ht="66.599999999999994" x14ac:dyDescent="0.3">
      <c r="A22" s="30" t="s">
        <v>91</v>
      </c>
      <c r="B22" s="30" t="s">
        <v>96</v>
      </c>
      <c r="C22" s="31"/>
      <c r="D22" s="31"/>
      <c r="E22" s="48" t="s">
        <v>130</v>
      </c>
      <c r="F22" s="43">
        <f>F23</f>
        <v>3541.9</v>
      </c>
      <c r="G22" s="43">
        <f>G23</f>
        <v>3552.7000000000003</v>
      </c>
      <c r="H22" s="43">
        <f>H23</f>
        <v>3552.7000000000003</v>
      </c>
    </row>
    <row r="23" spans="1:8" ht="39.6" x14ac:dyDescent="0.25">
      <c r="A23" s="16" t="s">
        <v>91</v>
      </c>
      <c r="B23" s="16" t="s">
        <v>96</v>
      </c>
      <c r="C23" s="80">
        <v>9990000000</v>
      </c>
      <c r="D23" s="16"/>
      <c r="E23" s="54" t="s">
        <v>31</v>
      </c>
      <c r="F23" s="41">
        <f>F24+F26</f>
        <v>3541.9</v>
      </c>
      <c r="G23" s="41">
        <f>G24+G26</f>
        <v>3552.7000000000003</v>
      </c>
      <c r="H23" s="41">
        <f>H24+H26</f>
        <v>3552.7000000000003</v>
      </c>
    </row>
    <row r="24" spans="1:8" x14ac:dyDescent="0.25">
      <c r="A24" s="16" t="s">
        <v>91</v>
      </c>
      <c r="B24" s="16" t="s">
        <v>96</v>
      </c>
      <c r="C24" s="80">
        <v>9990022400</v>
      </c>
      <c r="D24" s="16"/>
      <c r="E24" s="101" t="s">
        <v>142</v>
      </c>
      <c r="F24" s="41">
        <f t="shared" ref="F24:H24" si="1">F25</f>
        <v>1270.5</v>
      </c>
      <c r="G24" s="41">
        <f t="shared" si="1"/>
        <v>1270.5</v>
      </c>
      <c r="H24" s="41">
        <f t="shared" si="1"/>
        <v>1270.5</v>
      </c>
    </row>
    <row r="25" spans="1:8" ht="39.6" x14ac:dyDescent="0.25">
      <c r="A25" s="16" t="s">
        <v>91</v>
      </c>
      <c r="B25" s="16" t="s">
        <v>96</v>
      </c>
      <c r="C25" s="80">
        <v>9990022400</v>
      </c>
      <c r="D25" s="16" t="s">
        <v>65</v>
      </c>
      <c r="E25" s="55" t="s">
        <v>66</v>
      </c>
      <c r="F25" s="39">
        <v>1270.5</v>
      </c>
      <c r="G25" s="39">
        <v>1270.5</v>
      </c>
      <c r="H25" s="39">
        <v>1270.5</v>
      </c>
    </row>
    <row r="26" spans="1:8" x14ac:dyDescent="0.25">
      <c r="A26" s="16" t="s">
        <v>91</v>
      </c>
      <c r="B26" s="16" t="s">
        <v>96</v>
      </c>
      <c r="C26" s="80">
        <v>9990022500</v>
      </c>
      <c r="D26" s="21"/>
      <c r="E26" s="22" t="s">
        <v>30</v>
      </c>
      <c r="F26" s="41">
        <f>SUM(F27:F28)</f>
        <v>2271.4</v>
      </c>
      <c r="G26" s="41">
        <f t="shared" ref="G26:H26" si="2">SUM(G27:G28)</f>
        <v>2282.2000000000003</v>
      </c>
      <c r="H26" s="41">
        <f t="shared" si="2"/>
        <v>2282.2000000000003</v>
      </c>
    </row>
    <row r="27" spans="1:8" ht="39.6" x14ac:dyDescent="0.25">
      <c r="A27" s="16" t="s">
        <v>91</v>
      </c>
      <c r="B27" s="16" t="s">
        <v>96</v>
      </c>
      <c r="C27" s="80">
        <v>9990022500</v>
      </c>
      <c r="D27" s="16" t="s">
        <v>65</v>
      </c>
      <c r="E27" s="55" t="s">
        <v>66</v>
      </c>
      <c r="F27" s="39">
        <v>2168.1</v>
      </c>
      <c r="G27" s="39">
        <v>2178.9</v>
      </c>
      <c r="H27" s="39">
        <v>2178.9</v>
      </c>
    </row>
    <row r="28" spans="1:8" ht="39.6" x14ac:dyDescent="0.25">
      <c r="A28" s="16" t="s">
        <v>91</v>
      </c>
      <c r="B28" s="16" t="s">
        <v>96</v>
      </c>
      <c r="C28" s="80">
        <v>9990022500</v>
      </c>
      <c r="D28" s="84" t="s">
        <v>220</v>
      </c>
      <c r="E28" s="101" t="s">
        <v>221</v>
      </c>
      <c r="F28" s="39">
        <v>103.3</v>
      </c>
      <c r="G28" s="39">
        <v>103.3</v>
      </c>
      <c r="H28" s="39">
        <v>103.3</v>
      </c>
    </row>
    <row r="29" spans="1:8" s="32" customFormat="1" ht="79.8" x14ac:dyDescent="0.3">
      <c r="A29" s="30" t="s">
        <v>91</v>
      </c>
      <c r="B29" s="30" t="s">
        <v>97</v>
      </c>
      <c r="C29" s="30"/>
      <c r="D29" s="30"/>
      <c r="E29" s="46" t="s">
        <v>127</v>
      </c>
      <c r="F29" s="40">
        <f t="shared" ref="F29:H29" si="3">F30</f>
        <v>45238</v>
      </c>
      <c r="G29" s="40">
        <f t="shared" si="3"/>
        <v>45241</v>
      </c>
      <c r="H29" s="40">
        <f t="shared" si="3"/>
        <v>45245</v>
      </c>
    </row>
    <row r="30" spans="1:8" ht="26.4" x14ac:dyDescent="0.25">
      <c r="A30" s="16" t="s">
        <v>91</v>
      </c>
      <c r="B30" s="16" t="s">
        <v>97</v>
      </c>
      <c r="C30" s="80">
        <v>9900000000</v>
      </c>
      <c r="D30" s="16"/>
      <c r="E30" s="55" t="s">
        <v>147</v>
      </c>
      <c r="F30" s="39">
        <f>F31+F35</f>
        <v>45238</v>
      </c>
      <c r="G30" s="39">
        <f>G31+G35</f>
        <v>45241</v>
      </c>
      <c r="H30" s="39">
        <f>H31+H35</f>
        <v>45245</v>
      </c>
    </row>
    <row r="31" spans="1:8" ht="26.4" x14ac:dyDescent="0.25">
      <c r="A31" s="16" t="s">
        <v>91</v>
      </c>
      <c r="B31" s="16" t="s">
        <v>97</v>
      </c>
      <c r="C31" s="80">
        <v>9930000000</v>
      </c>
      <c r="D31" s="16"/>
      <c r="E31" s="22" t="s">
        <v>43</v>
      </c>
      <c r="F31" s="39">
        <f>F32</f>
        <v>398</v>
      </c>
      <c r="G31" s="39">
        <f>G32</f>
        <v>401</v>
      </c>
      <c r="H31" s="39">
        <f>H32</f>
        <v>405</v>
      </c>
    </row>
    <row r="32" spans="1:8" ht="66" x14ac:dyDescent="0.25">
      <c r="A32" s="16" t="s">
        <v>91</v>
      </c>
      <c r="B32" s="16" t="s">
        <v>97</v>
      </c>
      <c r="C32" s="80">
        <v>9930010510</v>
      </c>
      <c r="D32" s="16"/>
      <c r="E32" s="22" t="s">
        <v>16</v>
      </c>
      <c r="F32" s="39">
        <f>F33+F34</f>
        <v>398</v>
      </c>
      <c r="G32" s="39">
        <f>G33+G34</f>
        <v>401</v>
      </c>
      <c r="H32" s="39">
        <f>H33+H34</f>
        <v>405</v>
      </c>
    </row>
    <row r="33" spans="1:8" ht="39.6" x14ac:dyDescent="0.25">
      <c r="A33" s="16" t="s">
        <v>91</v>
      </c>
      <c r="B33" s="16" t="s">
        <v>97</v>
      </c>
      <c r="C33" s="80">
        <v>9930010510</v>
      </c>
      <c r="D33" s="16" t="s">
        <v>65</v>
      </c>
      <c r="E33" s="106" t="s">
        <v>66</v>
      </c>
      <c r="F33" s="39">
        <v>357.6</v>
      </c>
      <c r="G33" s="39">
        <v>357.6</v>
      </c>
      <c r="H33" s="39">
        <v>357.6</v>
      </c>
    </row>
    <row r="34" spans="1:8" ht="39.6" x14ac:dyDescent="0.25">
      <c r="A34" s="16" t="s">
        <v>91</v>
      </c>
      <c r="B34" s="16" t="s">
        <v>97</v>
      </c>
      <c r="C34" s="80">
        <v>9930010510</v>
      </c>
      <c r="D34" s="84" t="s">
        <v>220</v>
      </c>
      <c r="E34" s="101" t="s">
        <v>221</v>
      </c>
      <c r="F34" s="39">
        <v>40.4</v>
      </c>
      <c r="G34" s="39">
        <v>43.4</v>
      </c>
      <c r="H34" s="39">
        <v>47.4</v>
      </c>
    </row>
    <row r="35" spans="1:8" ht="39.6" x14ac:dyDescent="0.25">
      <c r="A35" s="16" t="s">
        <v>91</v>
      </c>
      <c r="B35" s="16" t="s">
        <v>97</v>
      </c>
      <c r="C35" s="80">
        <v>9980000000</v>
      </c>
      <c r="D35" s="16"/>
      <c r="E35" s="54" t="s">
        <v>32</v>
      </c>
      <c r="F35" s="39">
        <f>F36</f>
        <v>44840</v>
      </c>
      <c r="G35" s="39">
        <f>G36</f>
        <v>44840</v>
      </c>
      <c r="H35" s="39">
        <f>H36</f>
        <v>44840</v>
      </c>
    </row>
    <row r="36" spans="1:8" x14ac:dyDescent="0.25">
      <c r="A36" s="16" t="s">
        <v>91</v>
      </c>
      <c r="B36" s="16" t="s">
        <v>97</v>
      </c>
      <c r="C36" s="194">
        <v>9980022200</v>
      </c>
      <c r="D36" s="21"/>
      <c r="E36" s="103" t="s">
        <v>118</v>
      </c>
      <c r="F36" s="39">
        <f>SUM(F37:F39)</f>
        <v>44840</v>
      </c>
      <c r="G36" s="39">
        <f>SUM(G37:G39)</f>
        <v>44840</v>
      </c>
      <c r="H36" s="39">
        <f>SUM(H37:H39)</f>
        <v>44840</v>
      </c>
    </row>
    <row r="37" spans="1:8" ht="39.6" x14ac:dyDescent="0.25">
      <c r="A37" s="16" t="s">
        <v>91</v>
      </c>
      <c r="B37" s="16" t="s">
        <v>97</v>
      </c>
      <c r="C37" s="194">
        <v>9980022200</v>
      </c>
      <c r="D37" s="16" t="s">
        <v>65</v>
      </c>
      <c r="E37" s="55" t="s">
        <v>66</v>
      </c>
      <c r="F37" s="39">
        <v>42052.6</v>
      </c>
      <c r="G37" s="39">
        <v>42052.6</v>
      </c>
      <c r="H37" s="39">
        <v>42052.6</v>
      </c>
    </row>
    <row r="38" spans="1:8" ht="39.6" x14ac:dyDescent="0.25">
      <c r="A38" s="16" t="s">
        <v>91</v>
      </c>
      <c r="B38" s="16" t="s">
        <v>97</v>
      </c>
      <c r="C38" s="194">
        <v>9980022200</v>
      </c>
      <c r="D38" s="84" t="s">
        <v>220</v>
      </c>
      <c r="E38" s="101" t="s">
        <v>221</v>
      </c>
      <c r="F38" s="39">
        <v>2743</v>
      </c>
      <c r="G38" s="39">
        <v>2743</v>
      </c>
      <c r="H38" s="39">
        <v>2743</v>
      </c>
    </row>
    <row r="39" spans="1:8" ht="26.4" x14ac:dyDescent="0.25">
      <c r="A39" s="16" t="s">
        <v>91</v>
      </c>
      <c r="B39" s="16" t="s">
        <v>97</v>
      </c>
      <c r="C39" s="194">
        <v>9980022200</v>
      </c>
      <c r="D39" s="84" t="s">
        <v>134</v>
      </c>
      <c r="E39" s="101" t="s">
        <v>135</v>
      </c>
      <c r="F39" s="41">
        <v>44.4</v>
      </c>
      <c r="G39" s="41">
        <v>44.4</v>
      </c>
      <c r="H39" s="41">
        <v>44.4</v>
      </c>
    </row>
    <row r="40" spans="1:8" ht="14.4" x14ac:dyDescent="0.3">
      <c r="A40" s="35" t="s">
        <v>91</v>
      </c>
      <c r="B40" s="35" t="s">
        <v>98</v>
      </c>
      <c r="C40" s="35"/>
      <c r="D40" s="35"/>
      <c r="E40" s="46" t="s">
        <v>303</v>
      </c>
      <c r="F40" s="42">
        <f>SUM(F41)</f>
        <v>105</v>
      </c>
      <c r="G40" s="42">
        <f>SUM(G41)</f>
        <v>7.3</v>
      </c>
      <c r="H40" s="42">
        <f>SUM(H41)</f>
        <v>6.4</v>
      </c>
    </row>
    <row r="41" spans="1:8" ht="26.4" x14ac:dyDescent="0.25">
      <c r="A41" s="16" t="s">
        <v>91</v>
      </c>
      <c r="B41" s="84" t="s">
        <v>98</v>
      </c>
      <c r="C41" s="80">
        <v>9900000000</v>
      </c>
      <c r="D41" s="16"/>
      <c r="E41" s="55" t="s">
        <v>148</v>
      </c>
      <c r="F41" s="39">
        <f t="shared" ref="F41:H43" si="4">F42</f>
        <v>105</v>
      </c>
      <c r="G41" s="39">
        <f t="shared" si="4"/>
        <v>7.3</v>
      </c>
      <c r="H41" s="39">
        <f t="shared" si="4"/>
        <v>6.4</v>
      </c>
    </row>
    <row r="42" spans="1:8" ht="26.4" x14ac:dyDescent="0.25">
      <c r="A42" s="16" t="s">
        <v>91</v>
      </c>
      <c r="B42" s="84" t="s">
        <v>98</v>
      </c>
      <c r="C42" s="80">
        <v>9930000000</v>
      </c>
      <c r="D42" s="16"/>
      <c r="E42" s="22" t="s">
        <v>43</v>
      </c>
      <c r="F42" s="39">
        <f t="shared" si="4"/>
        <v>105</v>
      </c>
      <c r="G42" s="39">
        <f t="shared" si="4"/>
        <v>7.3</v>
      </c>
      <c r="H42" s="39">
        <f t="shared" si="4"/>
        <v>6.4</v>
      </c>
    </row>
    <row r="43" spans="1:8" ht="66" x14ac:dyDescent="0.25">
      <c r="A43" s="16" t="s">
        <v>91</v>
      </c>
      <c r="B43" s="84" t="s">
        <v>98</v>
      </c>
      <c r="C43" s="80">
        <v>9930051200</v>
      </c>
      <c r="D43" s="16"/>
      <c r="E43" s="54" t="s">
        <v>295</v>
      </c>
      <c r="F43" s="39">
        <f t="shared" si="4"/>
        <v>105</v>
      </c>
      <c r="G43" s="39">
        <f t="shared" si="4"/>
        <v>7.3</v>
      </c>
      <c r="H43" s="39">
        <f t="shared" si="4"/>
        <v>6.4</v>
      </c>
    </row>
    <row r="44" spans="1:8" ht="39.6" x14ac:dyDescent="0.25">
      <c r="A44" s="16" t="s">
        <v>91</v>
      </c>
      <c r="B44" s="84" t="s">
        <v>98</v>
      </c>
      <c r="C44" s="80">
        <v>9930051200</v>
      </c>
      <c r="D44" s="84" t="s">
        <v>220</v>
      </c>
      <c r="E44" s="101" t="s">
        <v>221</v>
      </c>
      <c r="F44" s="117">
        <v>105</v>
      </c>
      <c r="G44" s="117">
        <v>7.3</v>
      </c>
      <c r="H44" s="117">
        <v>6.4</v>
      </c>
    </row>
    <row r="45" spans="1:8" s="37" customFormat="1" ht="66.599999999999994" x14ac:dyDescent="0.3">
      <c r="A45" s="35" t="s">
        <v>91</v>
      </c>
      <c r="B45" s="35" t="s">
        <v>99</v>
      </c>
      <c r="C45" s="35"/>
      <c r="D45" s="35"/>
      <c r="E45" s="46" t="s">
        <v>128</v>
      </c>
      <c r="F45" s="42">
        <f>SUM(F46)</f>
        <v>10805.6</v>
      </c>
      <c r="G45" s="42">
        <f>SUM(G46)</f>
        <v>10805.6</v>
      </c>
      <c r="H45" s="42">
        <f>SUM(H46)</f>
        <v>10805.6</v>
      </c>
    </row>
    <row r="46" spans="1:8" ht="26.4" x14ac:dyDescent="0.25">
      <c r="A46" s="16" t="s">
        <v>91</v>
      </c>
      <c r="B46" s="16" t="s">
        <v>99</v>
      </c>
      <c r="C46" s="80">
        <v>9900000000</v>
      </c>
      <c r="D46" s="16"/>
      <c r="E46" s="55" t="s">
        <v>147</v>
      </c>
      <c r="F46" s="39">
        <f>F47+F51</f>
        <v>10805.6</v>
      </c>
      <c r="G46" s="39">
        <f>G47+G51</f>
        <v>10805.6</v>
      </c>
      <c r="H46" s="39">
        <f>H47+H51</f>
        <v>10805.6</v>
      </c>
    </row>
    <row r="47" spans="1:8" ht="39.6" x14ac:dyDescent="0.25">
      <c r="A47" s="16" t="s">
        <v>91</v>
      </c>
      <c r="B47" s="16" t="s">
        <v>99</v>
      </c>
      <c r="C47" s="80">
        <v>9980000000</v>
      </c>
      <c r="D47" s="16"/>
      <c r="E47" s="54" t="s">
        <v>32</v>
      </c>
      <c r="F47" s="39">
        <f>F48</f>
        <v>9248</v>
      </c>
      <c r="G47" s="39">
        <f>G48</f>
        <v>9248</v>
      </c>
      <c r="H47" s="39">
        <f>H48</f>
        <v>9248</v>
      </c>
    </row>
    <row r="48" spans="1:8" x14ac:dyDescent="0.25">
      <c r="A48" s="16" t="s">
        <v>91</v>
      </c>
      <c r="B48" s="16" t="s">
        <v>99</v>
      </c>
      <c r="C48" s="194">
        <v>9980022200</v>
      </c>
      <c r="D48" s="21"/>
      <c r="E48" s="103" t="s">
        <v>118</v>
      </c>
      <c r="F48" s="39">
        <f>SUM(F49:F50)</f>
        <v>9248</v>
      </c>
      <c r="G48" s="39">
        <f>SUM(G49:G50)</f>
        <v>9248</v>
      </c>
      <c r="H48" s="39">
        <f>SUM(H49:H50)</f>
        <v>9248</v>
      </c>
    </row>
    <row r="49" spans="1:8" ht="39.6" x14ac:dyDescent="0.25">
      <c r="A49" s="16" t="s">
        <v>91</v>
      </c>
      <c r="B49" s="16" t="s">
        <v>99</v>
      </c>
      <c r="C49" s="194">
        <v>9980022200</v>
      </c>
      <c r="D49" s="16" t="s">
        <v>65</v>
      </c>
      <c r="E49" s="106" t="s">
        <v>66</v>
      </c>
      <c r="F49" s="39">
        <v>8799.1</v>
      </c>
      <c r="G49" s="39">
        <v>8799.1</v>
      </c>
      <c r="H49" s="39">
        <v>8799.1</v>
      </c>
    </row>
    <row r="50" spans="1:8" ht="39.6" x14ac:dyDescent="0.25">
      <c r="A50" s="16" t="s">
        <v>91</v>
      </c>
      <c r="B50" s="16" t="s">
        <v>99</v>
      </c>
      <c r="C50" s="194">
        <v>9980022200</v>
      </c>
      <c r="D50" s="84" t="s">
        <v>220</v>
      </c>
      <c r="E50" s="101" t="s">
        <v>221</v>
      </c>
      <c r="F50" s="39">
        <v>448.9</v>
      </c>
      <c r="G50" s="39">
        <v>448.9</v>
      </c>
      <c r="H50" s="39">
        <v>448.9</v>
      </c>
    </row>
    <row r="51" spans="1:8" ht="39.6" x14ac:dyDescent="0.25">
      <c r="A51" s="16" t="s">
        <v>91</v>
      </c>
      <c r="B51" s="16" t="s">
        <v>99</v>
      </c>
      <c r="C51" s="80">
        <v>9990000000</v>
      </c>
      <c r="D51" s="16"/>
      <c r="E51" s="54" t="s">
        <v>31</v>
      </c>
      <c r="F51" s="39">
        <f>F52</f>
        <v>1557.6</v>
      </c>
      <c r="G51" s="39">
        <f>G52</f>
        <v>1557.6</v>
      </c>
      <c r="H51" s="39">
        <f>H52</f>
        <v>1557.6</v>
      </c>
    </row>
    <row r="52" spans="1:8" ht="26.4" x14ac:dyDescent="0.25">
      <c r="A52" s="16" t="s">
        <v>91</v>
      </c>
      <c r="B52" s="16" t="s">
        <v>99</v>
      </c>
      <c r="C52" s="80">
        <v>9990022300</v>
      </c>
      <c r="D52" s="21"/>
      <c r="E52" s="152" t="s">
        <v>208</v>
      </c>
      <c r="F52" s="41">
        <f>F53+F54</f>
        <v>1557.6</v>
      </c>
      <c r="G52" s="41">
        <f>G53+G54</f>
        <v>1557.6</v>
      </c>
      <c r="H52" s="41">
        <f>H53+H54</f>
        <v>1557.6</v>
      </c>
    </row>
    <row r="53" spans="1:8" ht="39.6" x14ac:dyDescent="0.25">
      <c r="A53" s="16" t="s">
        <v>91</v>
      </c>
      <c r="B53" s="16" t="s">
        <v>99</v>
      </c>
      <c r="C53" s="80">
        <v>9990022300</v>
      </c>
      <c r="D53" s="16" t="s">
        <v>65</v>
      </c>
      <c r="E53" s="152" t="s">
        <v>81</v>
      </c>
      <c r="F53" s="39">
        <v>1554.1</v>
      </c>
      <c r="G53" s="39">
        <v>1554.1</v>
      </c>
      <c r="H53" s="39">
        <v>1554.1</v>
      </c>
    </row>
    <row r="54" spans="1:8" ht="39.6" x14ac:dyDescent="0.25">
      <c r="A54" s="16" t="s">
        <v>91</v>
      </c>
      <c r="B54" s="16" t="s">
        <v>99</v>
      </c>
      <c r="C54" s="80">
        <v>9990022300</v>
      </c>
      <c r="D54" s="84" t="s">
        <v>220</v>
      </c>
      <c r="E54" s="101" t="s">
        <v>221</v>
      </c>
      <c r="F54" s="39">
        <v>3.5</v>
      </c>
      <c r="G54" s="39">
        <v>3.5</v>
      </c>
      <c r="H54" s="39">
        <v>3.5</v>
      </c>
    </row>
    <row r="55" spans="1:8" ht="14.4" x14ac:dyDescent="0.3">
      <c r="A55" s="35" t="s">
        <v>91</v>
      </c>
      <c r="B55" s="35" t="s">
        <v>105</v>
      </c>
      <c r="C55" s="35"/>
      <c r="D55" s="35"/>
      <c r="E55" s="27" t="s">
        <v>5</v>
      </c>
      <c r="F55" s="42">
        <f t="shared" ref="F55:H57" si="5">F56</f>
        <v>500</v>
      </c>
      <c r="G55" s="42">
        <f t="shared" si="5"/>
        <v>500</v>
      </c>
      <c r="H55" s="42">
        <f t="shared" si="5"/>
        <v>500</v>
      </c>
    </row>
    <row r="56" spans="1:8" ht="14.4" x14ac:dyDescent="0.3">
      <c r="A56" s="16" t="s">
        <v>91</v>
      </c>
      <c r="B56" s="16" t="s">
        <v>105</v>
      </c>
      <c r="C56" s="80">
        <v>9920000000</v>
      </c>
      <c r="D56" s="35"/>
      <c r="E56" s="158" t="s">
        <v>5</v>
      </c>
      <c r="F56" s="42">
        <f t="shared" si="5"/>
        <v>500</v>
      </c>
      <c r="G56" s="42">
        <f t="shared" si="5"/>
        <v>500</v>
      </c>
      <c r="H56" s="42">
        <f t="shared" si="5"/>
        <v>500</v>
      </c>
    </row>
    <row r="57" spans="1:8" ht="26.4" x14ac:dyDescent="0.25">
      <c r="A57" s="16" t="s">
        <v>91</v>
      </c>
      <c r="B57" s="16" t="s">
        <v>105</v>
      </c>
      <c r="C57" s="80">
        <v>9920026100</v>
      </c>
      <c r="D57" s="21"/>
      <c r="E57" s="22" t="s">
        <v>11</v>
      </c>
      <c r="F57" s="39">
        <f t="shared" si="5"/>
        <v>500</v>
      </c>
      <c r="G57" s="39">
        <f t="shared" si="5"/>
        <v>500</v>
      </c>
      <c r="H57" s="39">
        <f t="shared" si="5"/>
        <v>500</v>
      </c>
    </row>
    <row r="58" spans="1:8" x14ac:dyDescent="0.25">
      <c r="A58" s="16" t="s">
        <v>91</v>
      </c>
      <c r="B58" s="16" t="s">
        <v>105</v>
      </c>
      <c r="C58" s="80">
        <v>9920026100</v>
      </c>
      <c r="D58" s="16" t="s">
        <v>87</v>
      </c>
      <c r="E58" s="101" t="s">
        <v>88</v>
      </c>
      <c r="F58" s="39">
        <v>500</v>
      </c>
      <c r="G58" s="39">
        <v>500</v>
      </c>
      <c r="H58" s="39">
        <v>500</v>
      </c>
    </row>
    <row r="59" spans="1:8" s="32" customFormat="1" ht="14.4" x14ac:dyDescent="0.3">
      <c r="A59" s="30" t="s">
        <v>91</v>
      </c>
      <c r="B59" s="30" t="s">
        <v>9</v>
      </c>
      <c r="C59" s="33"/>
      <c r="D59" s="33"/>
      <c r="E59" s="45" t="s">
        <v>100</v>
      </c>
      <c r="F59" s="40">
        <f>F60+F70</f>
        <v>41433.299999999996</v>
      </c>
      <c r="G59" s="40">
        <f t="shared" ref="G59:H59" si="6">G60+G70</f>
        <v>41021.299999999996</v>
      </c>
      <c r="H59" s="40">
        <f t="shared" si="6"/>
        <v>41149.299999999996</v>
      </c>
    </row>
    <row r="60" spans="1:8" s="32" customFormat="1" ht="66.599999999999994" x14ac:dyDescent="0.3">
      <c r="A60" s="16" t="s">
        <v>91</v>
      </c>
      <c r="B60" s="16" t="s">
        <v>9</v>
      </c>
      <c r="C60" s="73" t="s">
        <v>72</v>
      </c>
      <c r="D60" s="16"/>
      <c r="E60" s="53" t="s">
        <v>439</v>
      </c>
      <c r="F60" s="99">
        <f>F61</f>
        <v>7880.6</v>
      </c>
      <c r="G60" s="99">
        <f>G61</f>
        <v>7466.6</v>
      </c>
      <c r="H60" s="99">
        <f>H61</f>
        <v>7592.6</v>
      </c>
    </row>
    <row r="61" spans="1:8" s="32" customFormat="1" ht="40.200000000000003" x14ac:dyDescent="0.3">
      <c r="A61" s="16" t="s">
        <v>91</v>
      </c>
      <c r="B61" s="16" t="s">
        <v>9</v>
      </c>
      <c r="C61" s="52" t="s">
        <v>73</v>
      </c>
      <c r="D61" s="16"/>
      <c r="E61" s="48" t="s">
        <v>161</v>
      </c>
      <c r="F61" s="96">
        <f>F62+F64+F66+F68</f>
        <v>7880.6</v>
      </c>
      <c r="G61" s="96">
        <f>G62+G64+G66+G68</f>
        <v>7466.6</v>
      </c>
      <c r="H61" s="96">
        <f>H62+H64+H66+H68</f>
        <v>7592.6</v>
      </c>
    </row>
    <row r="62" spans="1:8" s="32" customFormat="1" ht="40.200000000000003" x14ac:dyDescent="0.3">
      <c r="A62" s="16" t="s">
        <v>91</v>
      </c>
      <c r="B62" s="16" t="s">
        <v>9</v>
      </c>
      <c r="C62" s="84" t="s">
        <v>552</v>
      </c>
      <c r="D62" s="16"/>
      <c r="E62" s="100" t="s">
        <v>162</v>
      </c>
      <c r="F62" s="41">
        <f t="shared" ref="F62:H62" si="7">F63</f>
        <v>250</v>
      </c>
      <c r="G62" s="41">
        <f t="shared" si="7"/>
        <v>250</v>
      </c>
      <c r="H62" s="41">
        <f t="shared" si="7"/>
        <v>250</v>
      </c>
    </row>
    <row r="63" spans="1:8" s="32" customFormat="1" ht="39.6" x14ac:dyDescent="0.3">
      <c r="A63" s="16" t="s">
        <v>91</v>
      </c>
      <c r="B63" s="16" t="s">
        <v>9</v>
      </c>
      <c r="C63" s="84" t="s">
        <v>552</v>
      </c>
      <c r="D63" s="84" t="s">
        <v>220</v>
      </c>
      <c r="E63" s="101" t="s">
        <v>221</v>
      </c>
      <c r="F63" s="41">
        <v>250</v>
      </c>
      <c r="G63" s="41">
        <v>250</v>
      </c>
      <c r="H63" s="41">
        <v>250</v>
      </c>
    </row>
    <row r="64" spans="1:8" s="32" customFormat="1" ht="53.4" x14ac:dyDescent="0.3">
      <c r="A64" s="16" t="s">
        <v>91</v>
      </c>
      <c r="B64" s="16" t="s">
        <v>9</v>
      </c>
      <c r="C64" s="188" t="s">
        <v>553</v>
      </c>
      <c r="D64" s="16"/>
      <c r="E64" s="100" t="s">
        <v>163</v>
      </c>
      <c r="F64" s="41">
        <f>F65</f>
        <v>100</v>
      </c>
      <c r="G64" s="41">
        <f>G65</f>
        <v>100</v>
      </c>
      <c r="H64" s="41">
        <f>H65</f>
        <v>100</v>
      </c>
    </row>
    <row r="65" spans="1:8" s="32" customFormat="1" ht="39.6" x14ac:dyDescent="0.3">
      <c r="A65" s="16" t="s">
        <v>91</v>
      </c>
      <c r="B65" s="16" t="s">
        <v>9</v>
      </c>
      <c r="C65" s="188" t="s">
        <v>553</v>
      </c>
      <c r="D65" s="84" t="s">
        <v>220</v>
      </c>
      <c r="E65" s="101" t="s">
        <v>221</v>
      </c>
      <c r="F65" s="41">
        <v>100</v>
      </c>
      <c r="G65" s="41">
        <v>100</v>
      </c>
      <c r="H65" s="41">
        <v>100</v>
      </c>
    </row>
    <row r="66" spans="1:8" s="32" customFormat="1" ht="79.8" x14ac:dyDescent="0.3">
      <c r="A66" s="16" t="s">
        <v>91</v>
      </c>
      <c r="B66" s="16" t="s">
        <v>9</v>
      </c>
      <c r="C66" s="188" t="s">
        <v>554</v>
      </c>
      <c r="D66" s="16"/>
      <c r="E66" s="100" t="s">
        <v>164</v>
      </c>
      <c r="F66" s="41">
        <f>F67</f>
        <v>110</v>
      </c>
      <c r="G66" s="41">
        <f>G67</f>
        <v>100</v>
      </c>
      <c r="H66" s="41">
        <f>H67</f>
        <v>100</v>
      </c>
    </row>
    <row r="67" spans="1:8" s="32" customFormat="1" ht="39.6" x14ac:dyDescent="0.3">
      <c r="A67" s="16" t="s">
        <v>91</v>
      </c>
      <c r="B67" s="16" t="s">
        <v>9</v>
      </c>
      <c r="C67" s="188" t="s">
        <v>554</v>
      </c>
      <c r="D67" s="84" t="s">
        <v>220</v>
      </c>
      <c r="E67" s="101" t="s">
        <v>221</v>
      </c>
      <c r="F67" s="41">
        <v>110</v>
      </c>
      <c r="G67" s="41">
        <v>100</v>
      </c>
      <c r="H67" s="41">
        <v>100</v>
      </c>
    </row>
    <row r="68" spans="1:8" s="32" customFormat="1" ht="40.200000000000003" x14ac:dyDescent="0.3">
      <c r="A68" s="16" t="s">
        <v>91</v>
      </c>
      <c r="B68" s="16" t="s">
        <v>9</v>
      </c>
      <c r="C68" s="74">
        <v>310223174</v>
      </c>
      <c r="D68" s="16"/>
      <c r="E68" s="100" t="s">
        <v>165</v>
      </c>
      <c r="F68" s="41">
        <f>SUM(F69:F69)</f>
        <v>7420.6</v>
      </c>
      <c r="G68" s="41">
        <f>SUM(G69:G69)</f>
        <v>7016.6</v>
      </c>
      <c r="H68" s="41">
        <f>SUM(H69:H69)</f>
        <v>7142.6</v>
      </c>
    </row>
    <row r="69" spans="1:8" s="32" customFormat="1" ht="39.6" x14ac:dyDescent="0.3">
      <c r="A69" s="16" t="s">
        <v>91</v>
      </c>
      <c r="B69" s="16" t="s">
        <v>9</v>
      </c>
      <c r="C69" s="74">
        <v>310223174</v>
      </c>
      <c r="D69" s="84" t="s">
        <v>220</v>
      </c>
      <c r="E69" s="101" t="s">
        <v>221</v>
      </c>
      <c r="F69" s="41">
        <v>7420.6</v>
      </c>
      <c r="G69" s="41">
        <v>7016.6</v>
      </c>
      <c r="H69" s="41">
        <v>7142.6</v>
      </c>
    </row>
    <row r="70" spans="1:8" s="32" customFormat="1" ht="26.4" x14ac:dyDescent="0.3">
      <c r="A70" s="5" t="s">
        <v>91</v>
      </c>
      <c r="B70" s="5" t="s">
        <v>9</v>
      </c>
      <c r="C70" s="85">
        <v>9900000000</v>
      </c>
      <c r="D70" s="5"/>
      <c r="E70" s="86" t="s">
        <v>147</v>
      </c>
      <c r="F70" s="99">
        <f>F71+F80+F75+F88</f>
        <v>33552.699999999997</v>
      </c>
      <c r="G70" s="99">
        <f>G71+G80+G75+G88</f>
        <v>33554.699999999997</v>
      </c>
      <c r="H70" s="99">
        <f>H71+H80+H75+H88</f>
        <v>33556.699999999997</v>
      </c>
    </row>
    <row r="71" spans="1:8" s="32" customFormat="1" ht="27" x14ac:dyDescent="0.3">
      <c r="A71" s="16" t="s">
        <v>91</v>
      </c>
      <c r="B71" s="16" t="s">
        <v>9</v>
      </c>
      <c r="C71" s="80">
        <v>9930000000</v>
      </c>
      <c r="D71" s="16"/>
      <c r="E71" s="22" t="s">
        <v>43</v>
      </c>
      <c r="F71" s="39">
        <f>F72</f>
        <v>217</v>
      </c>
      <c r="G71" s="39">
        <f t="shared" ref="G71:H71" si="8">G72</f>
        <v>219</v>
      </c>
      <c r="H71" s="39">
        <f t="shared" si="8"/>
        <v>221</v>
      </c>
    </row>
    <row r="72" spans="1:8" s="32" customFormat="1" ht="53.4" x14ac:dyDescent="0.3">
      <c r="A72" s="16" t="s">
        <v>91</v>
      </c>
      <c r="B72" s="16" t="s">
        <v>9</v>
      </c>
      <c r="C72" s="80">
        <v>9930010540</v>
      </c>
      <c r="D72" s="16"/>
      <c r="E72" s="22" t="s">
        <v>17</v>
      </c>
      <c r="F72" s="39">
        <f>F73+F74</f>
        <v>217</v>
      </c>
      <c r="G72" s="39">
        <f>G73+G74</f>
        <v>219</v>
      </c>
      <c r="H72" s="39">
        <f>H73+H74</f>
        <v>221</v>
      </c>
    </row>
    <row r="73" spans="1:8" s="32" customFormat="1" ht="39.6" x14ac:dyDescent="0.3">
      <c r="A73" s="16" t="s">
        <v>91</v>
      </c>
      <c r="B73" s="16" t="s">
        <v>9</v>
      </c>
      <c r="C73" s="80">
        <v>9930010540</v>
      </c>
      <c r="D73" s="16" t="s">
        <v>65</v>
      </c>
      <c r="E73" s="106" t="s">
        <v>66</v>
      </c>
      <c r="F73" s="39">
        <v>191.9</v>
      </c>
      <c r="G73" s="39">
        <v>191.9</v>
      </c>
      <c r="H73" s="39">
        <v>191.9</v>
      </c>
    </row>
    <row r="74" spans="1:8" s="32" customFormat="1" ht="39.6" x14ac:dyDescent="0.3">
      <c r="A74" s="16" t="s">
        <v>91</v>
      </c>
      <c r="B74" s="16" t="s">
        <v>9</v>
      </c>
      <c r="C74" s="80">
        <v>9930010540</v>
      </c>
      <c r="D74" s="84" t="s">
        <v>220</v>
      </c>
      <c r="E74" s="101" t="s">
        <v>221</v>
      </c>
      <c r="F74" s="39">
        <v>25.1</v>
      </c>
      <c r="G74" s="39">
        <v>27.1</v>
      </c>
      <c r="H74" s="39">
        <v>29.1</v>
      </c>
    </row>
    <row r="75" spans="1:8" s="32" customFormat="1" ht="40.200000000000003" x14ac:dyDescent="0.3">
      <c r="A75" s="16" t="s">
        <v>91</v>
      </c>
      <c r="B75" s="16" t="s">
        <v>9</v>
      </c>
      <c r="C75" s="16" t="s">
        <v>26</v>
      </c>
      <c r="D75" s="16"/>
      <c r="E75" s="103" t="s">
        <v>41</v>
      </c>
      <c r="F75" s="39">
        <f>F76</f>
        <v>1270</v>
      </c>
      <c r="G75" s="39">
        <f t="shared" ref="G75:H75" si="9">G76</f>
        <v>1270</v>
      </c>
      <c r="H75" s="39">
        <f t="shared" si="9"/>
        <v>1270</v>
      </c>
    </row>
    <row r="76" spans="1:8" s="32" customFormat="1" ht="27" x14ac:dyDescent="0.3">
      <c r="A76" s="16" t="s">
        <v>91</v>
      </c>
      <c r="B76" s="16" t="s">
        <v>9</v>
      </c>
      <c r="C76" s="83" t="s">
        <v>664</v>
      </c>
      <c r="D76" s="16"/>
      <c r="E76" s="103" t="s">
        <v>42</v>
      </c>
      <c r="F76" s="39">
        <f>SUM(F77:F79)</f>
        <v>1270</v>
      </c>
      <c r="G76" s="39">
        <f>SUM(G77:G79)</f>
        <v>1270</v>
      </c>
      <c r="H76" s="39">
        <f>SUM(H77:H79)</f>
        <v>1270</v>
      </c>
    </row>
    <row r="77" spans="1:8" s="32" customFormat="1" ht="39.6" x14ac:dyDescent="0.3">
      <c r="A77" s="16" t="s">
        <v>91</v>
      </c>
      <c r="B77" s="16" t="s">
        <v>9</v>
      </c>
      <c r="C77" s="83" t="s">
        <v>664</v>
      </c>
      <c r="D77" s="84" t="s">
        <v>220</v>
      </c>
      <c r="E77" s="101" t="s">
        <v>221</v>
      </c>
      <c r="F77" s="39">
        <v>242</v>
      </c>
      <c r="G77" s="39">
        <v>242</v>
      </c>
      <c r="H77" s="39">
        <v>242</v>
      </c>
    </row>
    <row r="78" spans="1:8" s="32" customFormat="1" ht="14.4" x14ac:dyDescent="0.3">
      <c r="A78" s="16" t="s">
        <v>91</v>
      </c>
      <c r="B78" s="16" t="s">
        <v>9</v>
      </c>
      <c r="C78" s="83" t="s">
        <v>664</v>
      </c>
      <c r="D78" s="16" t="s">
        <v>84</v>
      </c>
      <c r="E78" s="101" t="s">
        <v>85</v>
      </c>
      <c r="F78" s="39">
        <v>426</v>
      </c>
      <c r="G78" s="39">
        <v>426</v>
      </c>
      <c r="H78" s="39">
        <v>426</v>
      </c>
    </row>
    <row r="79" spans="1:8" s="32" customFormat="1" ht="26.4" x14ac:dyDescent="0.3">
      <c r="A79" s="16" t="s">
        <v>91</v>
      </c>
      <c r="B79" s="16" t="s">
        <v>9</v>
      </c>
      <c r="C79" s="83" t="s">
        <v>664</v>
      </c>
      <c r="D79" s="83" t="s">
        <v>134</v>
      </c>
      <c r="E79" s="101" t="s">
        <v>135</v>
      </c>
      <c r="F79" s="39">
        <v>602</v>
      </c>
      <c r="G79" s="39">
        <v>602</v>
      </c>
      <c r="H79" s="39">
        <v>602</v>
      </c>
    </row>
    <row r="80" spans="1:8" s="32" customFormat="1" ht="27" x14ac:dyDescent="0.3">
      <c r="A80" s="16" t="s">
        <v>91</v>
      </c>
      <c r="B80" s="16" t="s">
        <v>9</v>
      </c>
      <c r="C80" s="84" t="s">
        <v>202</v>
      </c>
      <c r="D80" s="16"/>
      <c r="E80" s="103" t="s">
        <v>203</v>
      </c>
      <c r="F80" s="39">
        <f>F81+F84</f>
        <v>31718.299999999996</v>
      </c>
      <c r="G80" s="39">
        <f>G81+G84</f>
        <v>31718.299999999996</v>
      </c>
      <c r="H80" s="39">
        <f>H81+H84</f>
        <v>31718.299999999996</v>
      </c>
    </row>
    <row r="81" spans="1:8" s="32" customFormat="1" ht="39.6" x14ac:dyDescent="0.3">
      <c r="A81" s="16" t="s">
        <v>91</v>
      </c>
      <c r="B81" s="16" t="s">
        <v>9</v>
      </c>
      <c r="C81" s="21" t="s">
        <v>666</v>
      </c>
      <c r="D81" s="47"/>
      <c r="E81" s="54" t="s">
        <v>298</v>
      </c>
      <c r="F81" s="41">
        <f>SUM(F82:F83)</f>
        <v>8889.6</v>
      </c>
      <c r="G81" s="41">
        <f>SUM(G82:G83)</f>
        <v>8889.6</v>
      </c>
      <c r="H81" s="41">
        <f>SUM(H82:H83)</f>
        <v>8889.6</v>
      </c>
    </row>
    <row r="82" spans="1:8" s="32" customFormat="1" ht="26.4" x14ac:dyDescent="0.3">
      <c r="A82" s="16" t="s">
        <v>91</v>
      </c>
      <c r="B82" s="16" t="s">
        <v>9</v>
      </c>
      <c r="C82" s="21" t="s">
        <v>666</v>
      </c>
      <c r="D82" s="16" t="s">
        <v>67</v>
      </c>
      <c r="E82" s="106" t="s">
        <v>133</v>
      </c>
      <c r="F82" s="41">
        <v>8093.2</v>
      </c>
      <c r="G82" s="41">
        <v>8093.2</v>
      </c>
      <c r="H82" s="41">
        <v>8093.2</v>
      </c>
    </row>
    <row r="83" spans="1:8" s="32" customFormat="1" ht="39.6" x14ac:dyDescent="0.3">
      <c r="A83" s="16" t="s">
        <v>91</v>
      </c>
      <c r="B83" s="16" t="s">
        <v>9</v>
      </c>
      <c r="C83" s="21" t="s">
        <v>666</v>
      </c>
      <c r="D83" s="84" t="s">
        <v>220</v>
      </c>
      <c r="E83" s="101" t="s">
        <v>221</v>
      </c>
      <c r="F83" s="41">
        <v>796.4</v>
      </c>
      <c r="G83" s="41">
        <v>796.4</v>
      </c>
      <c r="H83" s="41">
        <v>796.4</v>
      </c>
    </row>
    <row r="84" spans="1:8" s="32" customFormat="1" ht="66" x14ac:dyDescent="0.3">
      <c r="A84" s="16" t="s">
        <v>91</v>
      </c>
      <c r="B84" s="16" t="s">
        <v>9</v>
      </c>
      <c r="C84" s="21" t="s">
        <v>668</v>
      </c>
      <c r="D84" s="47"/>
      <c r="E84" s="54" t="s">
        <v>667</v>
      </c>
      <c r="F84" s="41">
        <f>SUM(F85:F87)</f>
        <v>22828.699999999997</v>
      </c>
      <c r="G84" s="41">
        <f>SUM(G85:G87)</f>
        <v>22828.699999999997</v>
      </c>
      <c r="H84" s="41">
        <f>SUM(H85:H87)</f>
        <v>22828.699999999997</v>
      </c>
    </row>
    <row r="85" spans="1:8" s="32" customFormat="1" ht="26.4" x14ac:dyDescent="0.3">
      <c r="A85" s="16" t="s">
        <v>91</v>
      </c>
      <c r="B85" s="16" t="s">
        <v>9</v>
      </c>
      <c r="C85" s="21" t="s">
        <v>668</v>
      </c>
      <c r="D85" s="16" t="s">
        <v>67</v>
      </c>
      <c r="E85" s="106" t="s">
        <v>133</v>
      </c>
      <c r="F85" s="41">
        <v>9083.2999999999993</v>
      </c>
      <c r="G85" s="41">
        <v>9083.2999999999993</v>
      </c>
      <c r="H85" s="41">
        <v>9083.2999999999993</v>
      </c>
    </row>
    <row r="86" spans="1:8" s="32" customFormat="1" ht="39.6" x14ac:dyDescent="0.3">
      <c r="A86" s="16" t="s">
        <v>91</v>
      </c>
      <c r="B86" s="16" t="s">
        <v>9</v>
      </c>
      <c r="C86" s="21" t="s">
        <v>668</v>
      </c>
      <c r="D86" s="84" t="s">
        <v>220</v>
      </c>
      <c r="E86" s="101" t="s">
        <v>221</v>
      </c>
      <c r="F86" s="41">
        <v>13621.8</v>
      </c>
      <c r="G86" s="41">
        <v>13621.8</v>
      </c>
      <c r="H86" s="41">
        <v>13621.8</v>
      </c>
    </row>
    <row r="87" spans="1:8" s="32" customFormat="1" ht="26.4" x14ac:dyDescent="0.3">
      <c r="A87" s="16" t="s">
        <v>91</v>
      </c>
      <c r="B87" s="16" t="s">
        <v>9</v>
      </c>
      <c r="C87" s="21" t="s">
        <v>668</v>
      </c>
      <c r="D87" s="84" t="s">
        <v>134</v>
      </c>
      <c r="E87" s="101" t="s">
        <v>135</v>
      </c>
      <c r="F87" s="117">
        <v>123.6</v>
      </c>
      <c r="G87" s="117">
        <v>123.6</v>
      </c>
      <c r="H87" s="117">
        <v>123.6</v>
      </c>
    </row>
    <row r="88" spans="1:8" s="32" customFormat="1" ht="39.6" x14ac:dyDescent="0.3">
      <c r="A88" s="16" t="s">
        <v>91</v>
      </c>
      <c r="B88" s="16" t="s">
        <v>9</v>
      </c>
      <c r="C88" s="80">
        <v>9980000000</v>
      </c>
      <c r="D88" s="16"/>
      <c r="E88" s="54" t="s">
        <v>32</v>
      </c>
      <c r="F88" s="39">
        <f>F89</f>
        <v>347.4</v>
      </c>
      <c r="G88" s="39">
        <f>G89</f>
        <v>347.4</v>
      </c>
      <c r="H88" s="39">
        <f>H89</f>
        <v>347.4</v>
      </c>
    </row>
    <row r="89" spans="1:8" s="32" customFormat="1" ht="14.4" x14ac:dyDescent="0.3">
      <c r="A89" s="16" t="s">
        <v>91</v>
      </c>
      <c r="B89" s="16" t="s">
        <v>9</v>
      </c>
      <c r="C89" s="194">
        <v>9980022200</v>
      </c>
      <c r="D89" s="16"/>
      <c r="E89" s="108" t="s">
        <v>300</v>
      </c>
      <c r="F89" s="39">
        <f t="shared" ref="F89:H89" si="10">F90+F91</f>
        <v>347.4</v>
      </c>
      <c r="G89" s="39">
        <f t="shared" si="10"/>
        <v>347.4</v>
      </c>
      <c r="H89" s="39">
        <f t="shared" si="10"/>
        <v>347.4</v>
      </c>
    </row>
    <row r="90" spans="1:8" s="32" customFormat="1" ht="39.6" x14ac:dyDescent="0.3">
      <c r="A90" s="16" t="s">
        <v>91</v>
      </c>
      <c r="B90" s="16" t="s">
        <v>9</v>
      </c>
      <c r="C90" s="194">
        <v>9980022200</v>
      </c>
      <c r="D90" s="16" t="s">
        <v>65</v>
      </c>
      <c r="E90" s="55" t="s">
        <v>66</v>
      </c>
      <c r="F90" s="39">
        <v>156.19999999999999</v>
      </c>
      <c r="G90" s="39">
        <v>156.19999999999999</v>
      </c>
      <c r="H90" s="39">
        <v>156.19999999999999</v>
      </c>
    </row>
    <row r="91" spans="1:8" s="32" customFormat="1" ht="39.6" x14ac:dyDescent="0.3">
      <c r="A91" s="16" t="s">
        <v>91</v>
      </c>
      <c r="B91" s="16" t="s">
        <v>9</v>
      </c>
      <c r="C91" s="194">
        <v>9980022200</v>
      </c>
      <c r="D91" s="84" t="s">
        <v>220</v>
      </c>
      <c r="E91" s="101" t="s">
        <v>221</v>
      </c>
      <c r="F91" s="39">
        <v>191.2</v>
      </c>
      <c r="G91" s="39">
        <v>191.2</v>
      </c>
      <c r="H91" s="39">
        <v>191.2</v>
      </c>
    </row>
    <row r="92" spans="1:8" ht="42" x14ac:dyDescent="0.3">
      <c r="A92" s="4" t="s">
        <v>96</v>
      </c>
      <c r="B92" s="3"/>
      <c r="C92" s="3"/>
      <c r="D92" s="3"/>
      <c r="E92" s="49" t="s">
        <v>101</v>
      </c>
      <c r="F92" s="95">
        <f>F93+F99+F127</f>
        <v>9465.9000000000015</v>
      </c>
      <c r="G92" s="95">
        <f>G93+G99+G127</f>
        <v>7862.7000000000007</v>
      </c>
      <c r="H92" s="95">
        <f>H93+H99+H127</f>
        <v>7833.3000000000011</v>
      </c>
    </row>
    <row r="93" spans="1:8" ht="14.4" x14ac:dyDescent="0.3">
      <c r="A93" s="28" t="s">
        <v>96</v>
      </c>
      <c r="B93" s="28" t="s">
        <v>97</v>
      </c>
      <c r="C93" s="28"/>
      <c r="D93" s="34"/>
      <c r="E93" s="46" t="s">
        <v>19</v>
      </c>
      <c r="F93" s="40">
        <f>F96</f>
        <v>1196.7</v>
      </c>
      <c r="G93" s="40">
        <f>G96</f>
        <v>1128.6000000000001</v>
      </c>
      <c r="H93" s="40">
        <f>H96</f>
        <v>1128.6000000000001</v>
      </c>
    </row>
    <row r="94" spans="1:8" ht="26.4" x14ac:dyDescent="0.25">
      <c r="A94" s="16" t="s">
        <v>96</v>
      </c>
      <c r="B94" s="16" t="s">
        <v>97</v>
      </c>
      <c r="C94" s="80">
        <v>9900000000</v>
      </c>
      <c r="D94" s="34"/>
      <c r="E94" s="55" t="s">
        <v>147</v>
      </c>
      <c r="F94" s="41">
        <f t="shared" ref="F94:H95" si="11">F95</f>
        <v>1196.7</v>
      </c>
      <c r="G94" s="41">
        <f t="shared" si="11"/>
        <v>1128.6000000000001</v>
      </c>
      <c r="H94" s="41">
        <f t="shared" si="11"/>
        <v>1128.6000000000001</v>
      </c>
    </row>
    <row r="95" spans="1:8" ht="26.4" x14ac:dyDescent="0.25">
      <c r="A95" s="16" t="s">
        <v>96</v>
      </c>
      <c r="B95" s="16" t="s">
        <v>97</v>
      </c>
      <c r="C95" s="80">
        <v>9930000000</v>
      </c>
      <c r="D95" s="16"/>
      <c r="E95" s="22" t="s">
        <v>43</v>
      </c>
      <c r="F95" s="41">
        <f t="shared" si="11"/>
        <v>1196.7</v>
      </c>
      <c r="G95" s="41">
        <f t="shared" si="11"/>
        <v>1128.6000000000001</v>
      </c>
      <c r="H95" s="41">
        <f t="shared" si="11"/>
        <v>1128.6000000000001</v>
      </c>
    </row>
    <row r="96" spans="1:8" ht="52.8" x14ac:dyDescent="0.25">
      <c r="A96" s="16" t="s">
        <v>96</v>
      </c>
      <c r="B96" s="16" t="s">
        <v>97</v>
      </c>
      <c r="C96" s="80">
        <v>9930059302</v>
      </c>
      <c r="D96" s="16"/>
      <c r="E96" s="199" t="s">
        <v>391</v>
      </c>
      <c r="F96" s="39">
        <f t="shared" ref="F96:G96" si="12">SUM(F97:F98)</f>
        <v>1196.7</v>
      </c>
      <c r="G96" s="39">
        <f t="shared" si="12"/>
        <v>1128.6000000000001</v>
      </c>
      <c r="H96" s="39">
        <f t="shared" ref="H96" si="13">SUM(H97:H98)</f>
        <v>1128.6000000000001</v>
      </c>
    </row>
    <row r="97" spans="1:8" ht="39.6" x14ac:dyDescent="0.25">
      <c r="A97" s="16" t="s">
        <v>96</v>
      </c>
      <c r="B97" s="16" t="s">
        <v>97</v>
      </c>
      <c r="C97" s="80">
        <v>9930059302</v>
      </c>
      <c r="D97" s="16" t="s">
        <v>65</v>
      </c>
      <c r="E97" s="55" t="s">
        <v>66</v>
      </c>
      <c r="F97" s="39">
        <v>1057.4000000000001</v>
      </c>
      <c r="G97" s="39">
        <v>1057.4000000000001</v>
      </c>
      <c r="H97" s="39">
        <v>1057.4000000000001</v>
      </c>
    </row>
    <row r="98" spans="1:8" ht="39.6" x14ac:dyDescent="0.25">
      <c r="A98" s="16" t="s">
        <v>96</v>
      </c>
      <c r="B98" s="16" t="s">
        <v>97</v>
      </c>
      <c r="C98" s="80">
        <v>9930059302</v>
      </c>
      <c r="D98" s="84" t="s">
        <v>220</v>
      </c>
      <c r="E98" s="101" t="s">
        <v>221</v>
      </c>
      <c r="F98" s="39">
        <v>139.30000000000001</v>
      </c>
      <c r="G98" s="39">
        <v>71.2</v>
      </c>
      <c r="H98" s="39">
        <v>71.2</v>
      </c>
    </row>
    <row r="99" spans="1:8" s="32" customFormat="1" ht="53.4" x14ac:dyDescent="0.3">
      <c r="A99" s="28" t="s">
        <v>96</v>
      </c>
      <c r="B99" s="28" t="s">
        <v>113</v>
      </c>
      <c r="C99" s="28"/>
      <c r="D99" s="34"/>
      <c r="E99" s="48" t="s">
        <v>432</v>
      </c>
      <c r="F99" s="40">
        <f>F100+F122</f>
        <v>8235.2000000000007</v>
      </c>
      <c r="G99" s="40">
        <f>G100+G122</f>
        <v>6670.7000000000007</v>
      </c>
      <c r="H99" s="40">
        <f>H100+H122</f>
        <v>6670.7000000000007</v>
      </c>
    </row>
    <row r="100" spans="1:8" s="32" customFormat="1" ht="66.599999999999994" x14ac:dyDescent="0.3">
      <c r="A100" s="21" t="s">
        <v>96</v>
      </c>
      <c r="B100" s="21" t="s">
        <v>113</v>
      </c>
      <c r="C100" s="73" t="s">
        <v>53</v>
      </c>
      <c r="D100" s="16"/>
      <c r="E100" s="64" t="s">
        <v>441</v>
      </c>
      <c r="F100" s="59">
        <f>F101+F106+F110+F115</f>
        <v>3064.5</v>
      </c>
      <c r="G100" s="59">
        <f>G101+G106+G110+G115</f>
        <v>1500</v>
      </c>
      <c r="H100" s="59">
        <f>H101+H106+H110+H115</f>
        <v>1500</v>
      </c>
    </row>
    <row r="101" spans="1:8" s="32" customFormat="1" ht="66.599999999999994" x14ac:dyDescent="0.3">
      <c r="A101" s="21" t="s">
        <v>96</v>
      </c>
      <c r="B101" s="21" t="s">
        <v>113</v>
      </c>
      <c r="C101" s="52" t="s">
        <v>54</v>
      </c>
      <c r="D101" s="16"/>
      <c r="E101" s="48" t="s">
        <v>211</v>
      </c>
      <c r="F101" s="96">
        <f>F102+F104</f>
        <v>85</v>
      </c>
      <c r="G101" s="96">
        <f>G102+G104</f>
        <v>80</v>
      </c>
      <c r="H101" s="96">
        <f>H102+H104</f>
        <v>80</v>
      </c>
    </row>
    <row r="102" spans="1:8" s="32" customFormat="1" ht="40.200000000000003" x14ac:dyDescent="0.3">
      <c r="A102" s="21" t="s">
        <v>96</v>
      </c>
      <c r="B102" s="21" t="s">
        <v>113</v>
      </c>
      <c r="C102" s="74">
        <v>1110123305</v>
      </c>
      <c r="D102" s="16"/>
      <c r="E102" s="103" t="s">
        <v>226</v>
      </c>
      <c r="F102" s="39">
        <f>F103</f>
        <v>60</v>
      </c>
      <c r="G102" s="39">
        <f>G103</f>
        <v>40</v>
      </c>
      <c r="H102" s="39">
        <f>H103</f>
        <v>40</v>
      </c>
    </row>
    <row r="103" spans="1:8" s="32" customFormat="1" ht="39.6" x14ac:dyDescent="0.3">
      <c r="A103" s="21" t="s">
        <v>96</v>
      </c>
      <c r="B103" s="21" t="s">
        <v>113</v>
      </c>
      <c r="C103" s="74">
        <v>1110123305</v>
      </c>
      <c r="D103" s="84" t="s">
        <v>220</v>
      </c>
      <c r="E103" s="101" t="s">
        <v>221</v>
      </c>
      <c r="F103" s="39">
        <v>60</v>
      </c>
      <c r="G103" s="39">
        <v>40</v>
      </c>
      <c r="H103" s="39">
        <v>40</v>
      </c>
    </row>
    <row r="104" spans="1:8" s="32" customFormat="1" ht="66.599999999999994" x14ac:dyDescent="0.3">
      <c r="A104" s="21" t="s">
        <v>96</v>
      </c>
      <c r="B104" s="21" t="s">
        <v>113</v>
      </c>
      <c r="C104" s="74">
        <v>1110123310</v>
      </c>
      <c r="D104" s="16"/>
      <c r="E104" s="103" t="s">
        <v>214</v>
      </c>
      <c r="F104" s="41">
        <f>F105</f>
        <v>25</v>
      </c>
      <c r="G104" s="41">
        <f>G105</f>
        <v>40</v>
      </c>
      <c r="H104" s="41">
        <f>H105</f>
        <v>40</v>
      </c>
    </row>
    <row r="105" spans="1:8" s="32" customFormat="1" ht="39.6" x14ac:dyDescent="0.3">
      <c r="A105" s="21" t="s">
        <v>96</v>
      </c>
      <c r="B105" s="21" t="s">
        <v>113</v>
      </c>
      <c r="C105" s="74">
        <v>1110123310</v>
      </c>
      <c r="D105" s="84" t="s">
        <v>220</v>
      </c>
      <c r="E105" s="101" t="s">
        <v>221</v>
      </c>
      <c r="F105" s="41">
        <v>25</v>
      </c>
      <c r="G105" s="41">
        <v>40</v>
      </c>
      <c r="H105" s="41">
        <v>40</v>
      </c>
    </row>
    <row r="106" spans="1:8" s="32" customFormat="1" ht="40.200000000000003" x14ac:dyDescent="0.3">
      <c r="A106" s="21" t="s">
        <v>96</v>
      </c>
      <c r="B106" s="21" t="s">
        <v>113</v>
      </c>
      <c r="C106" s="52" t="s">
        <v>55</v>
      </c>
      <c r="D106" s="16"/>
      <c r="E106" s="48" t="s">
        <v>207</v>
      </c>
      <c r="F106" s="96">
        <f>F107</f>
        <v>2459.5</v>
      </c>
      <c r="G106" s="96">
        <f t="shared" ref="G106:H106" si="14">G107</f>
        <v>1400</v>
      </c>
      <c r="H106" s="96">
        <f t="shared" si="14"/>
        <v>1400</v>
      </c>
    </row>
    <row r="107" spans="1:8" s="32" customFormat="1" ht="39.6" x14ac:dyDescent="0.3">
      <c r="A107" s="21" t="s">
        <v>96</v>
      </c>
      <c r="B107" s="21" t="s">
        <v>113</v>
      </c>
      <c r="C107" s="74">
        <v>1120123315</v>
      </c>
      <c r="D107" s="16"/>
      <c r="E107" s="101" t="s">
        <v>631</v>
      </c>
      <c r="F107" s="41">
        <f>SUM(F108:F109)</f>
        <v>2459.5</v>
      </c>
      <c r="G107" s="41">
        <f>SUM(G108:G109)</f>
        <v>1400</v>
      </c>
      <c r="H107" s="41">
        <f>SUM(H108:H109)</f>
        <v>1400</v>
      </c>
    </row>
    <row r="108" spans="1:8" s="32" customFormat="1" ht="26.4" x14ac:dyDescent="0.3">
      <c r="A108" s="21" t="s">
        <v>96</v>
      </c>
      <c r="B108" s="21" t="s">
        <v>113</v>
      </c>
      <c r="C108" s="74">
        <v>1120123315</v>
      </c>
      <c r="D108" s="84" t="s">
        <v>67</v>
      </c>
      <c r="E108" s="55" t="s">
        <v>133</v>
      </c>
      <c r="F108" s="41">
        <v>51.2</v>
      </c>
      <c r="G108" s="41">
        <v>51.2</v>
      </c>
      <c r="H108" s="41">
        <v>51.2</v>
      </c>
    </row>
    <row r="109" spans="1:8" s="32" customFormat="1" ht="39.6" x14ac:dyDescent="0.3">
      <c r="A109" s="21" t="s">
        <v>96</v>
      </c>
      <c r="B109" s="21" t="s">
        <v>113</v>
      </c>
      <c r="C109" s="74">
        <v>1120123315</v>
      </c>
      <c r="D109" s="84" t="s">
        <v>220</v>
      </c>
      <c r="E109" s="101" t="s">
        <v>221</v>
      </c>
      <c r="F109" s="41">
        <v>2408.3000000000002</v>
      </c>
      <c r="G109" s="41">
        <v>1348.8</v>
      </c>
      <c r="H109" s="41">
        <v>1348.8</v>
      </c>
    </row>
    <row r="110" spans="1:8" s="32" customFormat="1" ht="53.4" x14ac:dyDescent="0.3">
      <c r="A110" s="21" t="s">
        <v>96</v>
      </c>
      <c r="B110" s="21" t="s">
        <v>113</v>
      </c>
      <c r="C110" s="52" t="s">
        <v>56</v>
      </c>
      <c r="D110" s="16"/>
      <c r="E110" s="48" t="s">
        <v>262</v>
      </c>
      <c r="F110" s="96">
        <f>F111+F113</f>
        <v>5</v>
      </c>
      <c r="G110" s="96">
        <f>G111+G113</f>
        <v>5</v>
      </c>
      <c r="H110" s="96">
        <f>H111+H113</f>
        <v>5</v>
      </c>
    </row>
    <row r="111" spans="1:8" s="32" customFormat="1" ht="26.4" x14ac:dyDescent="0.3">
      <c r="A111" s="21" t="s">
        <v>96</v>
      </c>
      <c r="B111" s="21" t="s">
        <v>113</v>
      </c>
      <c r="C111" s="74">
        <v>1130123320</v>
      </c>
      <c r="D111" s="16"/>
      <c r="E111" s="101" t="s">
        <v>263</v>
      </c>
      <c r="F111" s="41">
        <f>F112</f>
        <v>4</v>
      </c>
      <c r="G111" s="41">
        <f>G112</f>
        <v>4</v>
      </c>
      <c r="H111" s="41">
        <f>H112</f>
        <v>4</v>
      </c>
    </row>
    <row r="112" spans="1:8" s="32" customFormat="1" ht="39.6" x14ac:dyDescent="0.3">
      <c r="A112" s="21" t="s">
        <v>96</v>
      </c>
      <c r="B112" s="21" t="s">
        <v>113</v>
      </c>
      <c r="C112" s="74">
        <v>1130123320</v>
      </c>
      <c r="D112" s="84" t="s">
        <v>220</v>
      </c>
      <c r="E112" s="101" t="s">
        <v>221</v>
      </c>
      <c r="F112" s="41">
        <v>4</v>
      </c>
      <c r="G112" s="41">
        <v>4</v>
      </c>
      <c r="H112" s="41">
        <v>4</v>
      </c>
    </row>
    <row r="113" spans="1:8" s="32" customFormat="1" ht="39.6" x14ac:dyDescent="0.3">
      <c r="A113" s="21" t="s">
        <v>96</v>
      </c>
      <c r="B113" s="21" t="s">
        <v>113</v>
      </c>
      <c r="C113" s="74">
        <v>1130123325</v>
      </c>
      <c r="D113" s="16"/>
      <c r="E113" s="101" t="s">
        <v>230</v>
      </c>
      <c r="F113" s="41">
        <f>F114</f>
        <v>1</v>
      </c>
      <c r="G113" s="41">
        <f>G114</f>
        <v>1</v>
      </c>
      <c r="H113" s="41">
        <f>H114</f>
        <v>1</v>
      </c>
    </row>
    <row r="114" spans="1:8" s="32" customFormat="1" ht="39.6" x14ac:dyDescent="0.3">
      <c r="A114" s="21" t="s">
        <v>96</v>
      </c>
      <c r="B114" s="21" t="s">
        <v>113</v>
      </c>
      <c r="C114" s="74">
        <v>1130123325</v>
      </c>
      <c r="D114" s="84" t="s">
        <v>220</v>
      </c>
      <c r="E114" s="101" t="s">
        <v>221</v>
      </c>
      <c r="F114" s="41">
        <v>1</v>
      </c>
      <c r="G114" s="41">
        <v>1</v>
      </c>
      <c r="H114" s="41">
        <v>1</v>
      </c>
    </row>
    <row r="115" spans="1:8" s="32" customFormat="1" ht="66.599999999999994" x14ac:dyDescent="0.3">
      <c r="A115" s="21" t="s">
        <v>96</v>
      </c>
      <c r="B115" s="21" t="s">
        <v>113</v>
      </c>
      <c r="C115" s="52" t="s">
        <v>57</v>
      </c>
      <c r="D115" s="16"/>
      <c r="E115" s="48" t="s">
        <v>212</v>
      </c>
      <c r="F115" s="96">
        <f>F116+F118+F120</f>
        <v>515</v>
      </c>
      <c r="G115" s="96">
        <f t="shared" ref="G115:H115" si="15">G116+G118+G120</f>
        <v>15</v>
      </c>
      <c r="H115" s="96">
        <f t="shared" si="15"/>
        <v>15</v>
      </c>
    </row>
    <row r="116" spans="1:8" s="32" customFormat="1" ht="26.4" x14ac:dyDescent="0.3">
      <c r="A116" s="21" t="s">
        <v>96</v>
      </c>
      <c r="B116" s="21" t="s">
        <v>113</v>
      </c>
      <c r="C116" s="74">
        <v>1140123330</v>
      </c>
      <c r="D116" s="16"/>
      <c r="E116" s="101" t="s">
        <v>201</v>
      </c>
      <c r="F116" s="41">
        <f>F117</f>
        <v>12</v>
      </c>
      <c r="G116" s="41">
        <f>G117</f>
        <v>12</v>
      </c>
      <c r="H116" s="41">
        <f>H117</f>
        <v>12</v>
      </c>
    </row>
    <row r="117" spans="1:8" s="32" customFormat="1" ht="39.6" x14ac:dyDescent="0.3">
      <c r="A117" s="21" t="s">
        <v>96</v>
      </c>
      <c r="B117" s="21" t="s">
        <v>113</v>
      </c>
      <c r="C117" s="74">
        <v>1140123330</v>
      </c>
      <c r="D117" s="84" t="s">
        <v>220</v>
      </c>
      <c r="E117" s="101" t="s">
        <v>221</v>
      </c>
      <c r="F117" s="41">
        <v>12</v>
      </c>
      <c r="G117" s="41">
        <v>12</v>
      </c>
      <c r="H117" s="41">
        <v>12</v>
      </c>
    </row>
    <row r="118" spans="1:8" s="32" customFormat="1" ht="39.6" x14ac:dyDescent="0.3">
      <c r="A118" s="21" t="s">
        <v>96</v>
      </c>
      <c r="B118" s="21" t="s">
        <v>113</v>
      </c>
      <c r="C118" s="74">
        <v>1140123335</v>
      </c>
      <c r="D118" s="16"/>
      <c r="E118" s="101" t="s">
        <v>232</v>
      </c>
      <c r="F118" s="41">
        <f>F119</f>
        <v>3</v>
      </c>
      <c r="G118" s="41">
        <f>G119</f>
        <v>3</v>
      </c>
      <c r="H118" s="41">
        <f>H119</f>
        <v>3</v>
      </c>
    </row>
    <row r="119" spans="1:8" s="32" customFormat="1" ht="39.6" x14ac:dyDescent="0.3">
      <c r="A119" s="21" t="s">
        <v>96</v>
      </c>
      <c r="B119" s="21" t="s">
        <v>113</v>
      </c>
      <c r="C119" s="74">
        <v>1140123335</v>
      </c>
      <c r="D119" s="84" t="s">
        <v>220</v>
      </c>
      <c r="E119" s="101" t="s">
        <v>221</v>
      </c>
      <c r="F119" s="41">
        <v>3</v>
      </c>
      <c r="G119" s="41">
        <v>3</v>
      </c>
      <c r="H119" s="41">
        <v>3</v>
      </c>
    </row>
    <row r="120" spans="1:8" s="32" customFormat="1" ht="39.6" x14ac:dyDescent="0.3">
      <c r="A120" s="21" t="s">
        <v>96</v>
      </c>
      <c r="B120" s="21" t="s">
        <v>113</v>
      </c>
      <c r="C120" s="74">
        <v>1140123340</v>
      </c>
      <c r="D120" s="84"/>
      <c r="E120" s="101" t="s">
        <v>706</v>
      </c>
      <c r="F120" s="41">
        <f>F121</f>
        <v>500</v>
      </c>
      <c r="G120" s="41">
        <f t="shared" ref="G120:H120" si="16">G121</f>
        <v>0</v>
      </c>
      <c r="H120" s="41">
        <f t="shared" si="16"/>
        <v>0</v>
      </c>
    </row>
    <row r="121" spans="1:8" s="32" customFormat="1" ht="39.6" x14ac:dyDescent="0.3">
      <c r="A121" s="21" t="s">
        <v>96</v>
      </c>
      <c r="B121" s="21" t="s">
        <v>113</v>
      </c>
      <c r="C121" s="74">
        <v>1140123340</v>
      </c>
      <c r="D121" s="84" t="s">
        <v>220</v>
      </c>
      <c r="E121" s="101" t="s">
        <v>221</v>
      </c>
      <c r="F121" s="41">
        <v>500</v>
      </c>
      <c r="G121" s="41">
        <v>0</v>
      </c>
      <c r="H121" s="41">
        <v>0</v>
      </c>
    </row>
    <row r="122" spans="1:8" s="32" customFormat="1" ht="26.4" x14ac:dyDescent="0.3">
      <c r="A122" s="82" t="s">
        <v>96</v>
      </c>
      <c r="B122" s="82" t="s">
        <v>113</v>
      </c>
      <c r="C122" s="73" t="s">
        <v>202</v>
      </c>
      <c r="D122" s="33"/>
      <c r="E122" s="86" t="s">
        <v>147</v>
      </c>
      <c r="F122" s="61">
        <f>F123</f>
        <v>5170.7000000000007</v>
      </c>
      <c r="G122" s="61">
        <f>G123</f>
        <v>5170.7000000000007</v>
      </c>
      <c r="H122" s="61">
        <f>H123</f>
        <v>5170.7000000000007</v>
      </c>
    </row>
    <row r="123" spans="1:8" s="32" customFormat="1" ht="66" x14ac:dyDescent="0.3">
      <c r="A123" s="21" t="s">
        <v>96</v>
      </c>
      <c r="B123" s="21" t="s">
        <v>113</v>
      </c>
      <c r="C123" s="21" t="s">
        <v>665</v>
      </c>
      <c r="D123" s="47"/>
      <c r="E123" s="54" t="s">
        <v>670</v>
      </c>
      <c r="F123" s="41">
        <f>SUM(F124:F126)</f>
        <v>5170.7000000000007</v>
      </c>
      <c r="G123" s="41">
        <f t="shared" ref="G123:H123" si="17">SUM(G124:G126)</f>
        <v>5170.7000000000007</v>
      </c>
      <c r="H123" s="41">
        <f t="shared" si="17"/>
        <v>5170.7000000000007</v>
      </c>
    </row>
    <row r="124" spans="1:8" s="32" customFormat="1" ht="26.4" x14ac:dyDescent="0.3">
      <c r="A124" s="21" t="s">
        <v>96</v>
      </c>
      <c r="B124" s="21" t="s">
        <v>113</v>
      </c>
      <c r="C124" s="21" t="s">
        <v>665</v>
      </c>
      <c r="D124" s="16" t="s">
        <v>67</v>
      </c>
      <c r="E124" s="106" t="s">
        <v>133</v>
      </c>
      <c r="F124" s="41">
        <v>4661.6000000000004</v>
      </c>
      <c r="G124" s="41">
        <v>4661.6000000000004</v>
      </c>
      <c r="H124" s="41">
        <v>4661.6000000000004</v>
      </c>
    </row>
    <row r="125" spans="1:8" s="32" customFormat="1" ht="39.6" x14ac:dyDescent="0.3">
      <c r="A125" s="21" t="s">
        <v>96</v>
      </c>
      <c r="B125" s="21" t="s">
        <v>113</v>
      </c>
      <c r="C125" s="21" t="s">
        <v>665</v>
      </c>
      <c r="D125" s="84" t="s">
        <v>220</v>
      </c>
      <c r="E125" s="101" t="s">
        <v>221</v>
      </c>
      <c r="F125" s="41">
        <v>504.1</v>
      </c>
      <c r="G125" s="41">
        <v>504.1</v>
      </c>
      <c r="H125" s="41">
        <v>504.1</v>
      </c>
    </row>
    <row r="126" spans="1:8" s="32" customFormat="1" ht="26.4" x14ac:dyDescent="0.3">
      <c r="A126" s="21" t="s">
        <v>96</v>
      </c>
      <c r="B126" s="21" t="s">
        <v>113</v>
      </c>
      <c r="C126" s="21" t="s">
        <v>665</v>
      </c>
      <c r="D126" s="83" t="s">
        <v>134</v>
      </c>
      <c r="E126" s="101" t="s">
        <v>135</v>
      </c>
      <c r="F126" s="41">
        <v>5</v>
      </c>
      <c r="G126" s="41">
        <v>5</v>
      </c>
      <c r="H126" s="41">
        <v>5</v>
      </c>
    </row>
    <row r="127" spans="1:8" s="32" customFormat="1" ht="40.200000000000003" x14ac:dyDescent="0.3">
      <c r="A127" s="28" t="s">
        <v>96</v>
      </c>
      <c r="B127" s="28" t="s">
        <v>124</v>
      </c>
      <c r="C127" s="28"/>
      <c r="D127" s="34"/>
      <c r="E127" s="46" t="s">
        <v>23</v>
      </c>
      <c r="F127" s="40">
        <f>F128+F132</f>
        <v>34</v>
      </c>
      <c r="G127" s="40">
        <f>G128+G132</f>
        <v>63.4</v>
      </c>
      <c r="H127" s="40">
        <f>H128+H132</f>
        <v>34</v>
      </c>
    </row>
    <row r="128" spans="1:8" s="32" customFormat="1" ht="66.599999999999994" x14ac:dyDescent="0.3">
      <c r="A128" s="73" t="s">
        <v>96</v>
      </c>
      <c r="B128" s="73" t="s">
        <v>124</v>
      </c>
      <c r="C128" s="73" t="s">
        <v>74</v>
      </c>
      <c r="D128" s="16"/>
      <c r="E128" s="53" t="s">
        <v>442</v>
      </c>
      <c r="F128" s="99">
        <f>F129</f>
        <v>34</v>
      </c>
      <c r="G128" s="99">
        <f>G129</f>
        <v>34</v>
      </c>
      <c r="H128" s="99">
        <f>H129</f>
        <v>34</v>
      </c>
    </row>
    <row r="129" spans="1:8" s="32" customFormat="1" ht="52.8" x14ac:dyDescent="0.3">
      <c r="A129" s="21" t="s">
        <v>96</v>
      </c>
      <c r="B129" s="21" t="s">
        <v>124</v>
      </c>
      <c r="C129" s="52" t="s">
        <v>75</v>
      </c>
      <c r="D129" s="16"/>
      <c r="E129" s="60" t="s">
        <v>193</v>
      </c>
      <c r="F129" s="58">
        <f>F130</f>
        <v>34</v>
      </c>
      <c r="G129" s="58">
        <f t="shared" ref="G129:H129" si="18">G130</f>
        <v>34</v>
      </c>
      <c r="H129" s="58">
        <f t="shared" si="18"/>
        <v>34</v>
      </c>
    </row>
    <row r="130" spans="1:8" s="32" customFormat="1" ht="66" x14ac:dyDescent="0.3">
      <c r="A130" s="21" t="s">
        <v>96</v>
      </c>
      <c r="B130" s="21" t="s">
        <v>124</v>
      </c>
      <c r="C130" s="21" t="s">
        <v>628</v>
      </c>
      <c r="D130" s="16"/>
      <c r="E130" s="101" t="s">
        <v>362</v>
      </c>
      <c r="F130" s="41">
        <f>F131</f>
        <v>34</v>
      </c>
      <c r="G130" s="41">
        <f>G131</f>
        <v>34</v>
      </c>
      <c r="H130" s="41">
        <f>H131</f>
        <v>34</v>
      </c>
    </row>
    <row r="131" spans="1:8" s="32" customFormat="1" ht="26.4" x14ac:dyDescent="0.3">
      <c r="A131" s="21" t="s">
        <v>96</v>
      </c>
      <c r="B131" s="21" t="s">
        <v>124</v>
      </c>
      <c r="C131" s="21" t="s">
        <v>628</v>
      </c>
      <c r="D131" s="84" t="s">
        <v>67</v>
      </c>
      <c r="E131" s="55" t="s">
        <v>133</v>
      </c>
      <c r="F131" s="41">
        <v>34</v>
      </c>
      <c r="G131" s="41">
        <v>34</v>
      </c>
      <c r="H131" s="41">
        <v>34</v>
      </c>
    </row>
    <row r="132" spans="1:8" s="32" customFormat="1" ht="66.599999999999994" x14ac:dyDescent="0.3">
      <c r="A132" s="73" t="s">
        <v>96</v>
      </c>
      <c r="B132" s="73" t="s">
        <v>124</v>
      </c>
      <c r="C132" s="73" t="s">
        <v>236</v>
      </c>
      <c r="D132" s="16"/>
      <c r="E132" s="64" t="s">
        <v>443</v>
      </c>
      <c r="F132" s="99">
        <f>F133+F136</f>
        <v>0</v>
      </c>
      <c r="G132" s="99">
        <f t="shared" ref="G132:H132" si="19">G133+G136</f>
        <v>29.4</v>
      </c>
      <c r="H132" s="99">
        <f t="shared" si="19"/>
        <v>0</v>
      </c>
    </row>
    <row r="133" spans="1:8" s="32" customFormat="1" ht="53.4" x14ac:dyDescent="0.3">
      <c r="A133" s="21" t="s">
        <v>96</v>
      </c>
      <c r="B133" s="21" t="s">
        <v>124</v>
      </c>
      <c r="C133" s="52" t="s">
        <v>237</v>
      </c>
      <c r="D133" s="16"/>
      <c r="E133" s="48" t="s">
        <v>238</v>
      </c>
      <c r="F133" s="58">
        <f>F134+F136</f>
        <v>0</v>
      </c>
      <c r="G133" s="58">
        <f t="shared" ref="G133:H133" si="20">G134</f>
        <v>23.4</v>
      </c>
      <c r="H133" s="58">
        <f t="shared" si="20"/>
        <v>0</v>
      </c>
    </row>
    <row r="134" spans="1:8" s="32" customFormat="1" ht="39.6" x14ac:dyDescent="0.3">
      <c r="A134" s="21" t="s">
        <v>96</v>
      </c>
      <c r="B134" s="21" t="s">
        <v>124</v>
      </c>
      <c r="C134" s="21" t="s">
        <v>662</v>
      </c>
      <c r="D134" s="16"/>
      <c r="E134" s="101" t="s">
        <v>384</v>
      </c>
      <c r="F134" s="97">
        <f t="shared" ref="F134:H136" si="21">F135</f>
        <v>0</v>
      </c>
      <c r="G134" s="97">
        <f t="shared" si="21"/>
        <v>23.4</v>
      </c>
      <c r="H134" s="97">
        <f t="shared" si="21"/>
        <v>0</v>
      </c>
    </row>
    <row r="135" spans="1:8" s="32" customFormat="1" ht="39.6" x14ac:dyDescent="0.3">
      <c r="A135" s="21" t="s">
        <v>96</v>
      </c>
      <c r="B135" s="21" t="s">
        <v>124</v>
      </c>
      <c r="C135" s="21" t="s">
        <v>662</v>
      </c>
      <c r="D135" s="84" t="s">
        <v>220</v>
      </c>
      <c r="E135" s="101" t="s">
        <v>221</v>
      </c>
      <c r="F135" s="41">
        <v>0</v>
      </c>
      <c r="G135" s="41">
        <v>23.4</v>
      </c>
      <c r="H135" s="41">
        <v>0</v>
      </c>
    </row>
    <row r="136" spans="1:8" s="32" customFormat="1" ht="26.4" x14ac:dyDescent="0.3">
      <c r="A136" s="21" t="s">
        <v>96</v>
      </c>
      <c r="B136" s="21" t="s">
        <v>124</v>
      </c>
      <c r="C136" s="21" t="s">
        <v>663</v>
      </c>
      <c r="D136" s="16"/>
      <c r="E136" s="101" t="s">
        <v>385</v>
      </c>
      <c r="F136" s="97">
        <f t="shared" si="21"/>
        <v>0</v>
      </c>
      <c r="G136" s="97">
        <f t="shared" si="21"/>
        <v>6</v>
      </c>
      <c r="H136" s="97">
        <f t="shared" si="21"/>
        <v>0</v>
      </c>
    </row>
    <row r="137" spans="1:8" s="32" customFormat="1" ht="39.6" x14ac:dyDescent="0.3">
      <c r="A137" s="21" t="s">
        <v>96</v>
      </c>
      <c r="B137" s="21" t="s">
        <v>124</v>
      </c>
      <c r="C137" s="21" t="s">
        <v>663</v>
      </c>
      <c r="D137" s="84" t="s">
        <v>220</v>
      </c>
      <c r="E137" s="101" t="s">
        <v>221</v>
      </c>
      <c r="F137" s="41">
        <v>0</v>
      </c>
      <c r="G137" s="41">
        <v>6</v>
      </c>
      <c r="H137" s="41">
        <v>0</v>
      </c>
    </row>
    <row r="138" spans="1:8" s="32" customFormat="1" ht="15.6" x14ac:dyDescent="0.3">
      <c r="A138" s="4" t="s">
        <v>97</v>
      </c>
      <c r="B138" s="3"/>
      <c r="C138" s="3"/>
      <c r="D138" s="3"/>
      <c r="E138" s="49" t="s">
        <v>103</v>
      </c>
      <c r="F138" s="95">
        <f>F139+F144+F155+F192</f>
        <v>152929.12</v>
      </c>
      <c r="G138" s="95">
        <f>G139+G144+G155+G192</f>
        <v>114414.99999999999</v>
      </c>
      <c r="H138" s="95">
        <f>H139+H144+H155+H192</f>
        <v>95392.199999999983</v>
      </c>
    </row>
    <row r="139" spans="1:8" s="32" customFormat="1" ht="14.4" x14ac:dyDescent="0.3">
      <c r="A139" s="30" t="s">
        <v>97</v>
      </c>
      <c r="B139" s="30" t="s">
        <v>98</v>
      </c>
      <c r="C139" s="30"/>
      <c r="D139" s="30"/>
      <c r="E139" s="45" t="s">
        <v>106</v>
      </c>
      <c r="F139" s="40">
        <f>F140</f>
        <v>600</v>
      </c>
      <c r="G139" s="40">
        <f t="shared" ref="G139:H139" si="22">G140</f>
        <v>63</v>
      </c>
      <c r="H139" s="40">
        <f t="shared" si="22"/>
        <v>63</v>
      </c>
    </row>
    <row r="140" spans="1:8" s="32" customFormat="1" ht="66.599999999999994" x14ac:dyDescent="0.3">
      <c r="A140" s="5" t="s">
        <v>97</v>
      </c>
      <c r="B140" s="5" t="s">
        <v>98</v>
      </c>
      <c r="C140" s="76">
        <v>400000000</v>
      </c>
      <c r="D140" s="30"/>
      <c r="E140" s="64" t="s">
        <v>446</v>
      </c>
      <c r="F140" s="99">
        <f>F141</f>
        <v>600</v>
      </c>
      <c r="G140" s="99">
        <f>G141</f>
        <v>63</v>
      </c>
      <c r="H140" s="99">
        <f>H141</f>
        <v>63</v>
      </c>
    </row>
    <row r="141" spans="1:8" s="32" customFormat="1" ht="66.599999999999994" x14ac:dyDescent="0.3">
      <c r="A141" s="47" t="s">
        <v>97</v>
      </c>
      <c r="B141" s="47" t="s">
        <v>98</v>
      </c>
      <c r="C141" s="75">
        <v>410000000</v>
      </c>
      <c r="D141" s="30"/>
      <c r="E141" s="46" t="s">
        <v>557</v>
      </c>
      <c r="F141" s="96">
        <f t="shared" ref="F141:H142" si="23">F142</f>
        <v>600</v>
      </c>
      <c r="G141" s="96">
        <f t="shared" si="23"/>
        <v>63</v>
      </c>
      <c r="H141" s="96">
        <f t="shared" si="23"/>
        <v>63</v>
      </c>
    </row>
    <row r="142" spans="1:8" s="32" customFormat="1" ht="53.4" x14ac:dyDescent="0.3">
      <c r="A142" s="84" t="s">
        <v>97</v>
      </c>
      <c r="B142" s="84" t="s">
        <v>98</v>
      </c>
      <c r="C142" s="74">
        <v>410100000</v>
      </c>
      <c r="D142" s="30"/>
      <c r="E142" s="100" t="s">
        <v>558</v>
      </c>
      <c r="F142" s="96">
        <f>F143</f>
        <v>600</v>
      </c>
      <c r="G142" s="96">
        <f t="shared" si="23"/>
        <v>63</v>
      </c>
      <c r="H142" s="96">
        <f t="shared" si="23"/>
        <v>63</v>
      </c>
    </row>
    <row r="143" spans="1:8" s="32" customFormat="1" ht="27" x14ac:dyDescent="0.3">
      <c r="A143" s="84" t="s">
        <v>97</v>
      </c>
      <c r="B143" s="84" t="s">
        <v>98</v>
      </c>
      <c r="C143" s="188" t="s">
        <v>563</v>
      </c>
      <c r="D143" s="16"/>
      <c r="E143" s="103" t="s">
        <v>173</v>
      </c>
      <c r="F143" s="39">
        <v>600</v>
      </c>
      <c r="G143" s="39">
        <v>63</v>
      </c>
      <c r="H143" s="39">
        <v>63</v>
      </c>
    </row>
    <row r="144" spans="1:8" ht="14.4" x14ac:dyDescent="0.3">
      <c r="A144" s="30" t="s">
        <v>97</v>
      </c>
      <c r="B144" s="30" t="s">
        <v>104</v>
      </c>
      <c r="C144" s="30"/>
      <c r="D144" s="30"/>
      <c r="E144" s="27" t="s">
        <v>1</v>
      </c>
      <c r="F144" s="40">
        <f t="shared" ref="F144:H145" si="24">F145</f>
        <v>26334.800000000003</v>
      </c>
      <c r="G144" s="40">
        <f t="shared" si="24"/>
        <v>25253</v>
      </c>
      <c r="H144" s="40">
        <f t="shared" si="24"/>
        <v>25274.1</v>
      </c>
    </row>
    <row r="145" spans="1:8" ht="79.8" x14ac:dyDescent="0.3">
      <c r="A145" s="5" t="s">
        <v>97</v>
      </c>
      <c r="B145" s="5" t="s">
        <v>104</v>
      </c>
      <c r="C145" s="73" t="s">
        <v>70</v>
      </c>
      <c r="D145" s="30"/>
      <c r="E145" s="64" t="s">
        <v>444</v>
      </c>
      <c r="F145" s="99">
        <f t="shared" si="24"/>
        <v>26334.800000000003</v>
      </c>
      <c r="G145" s="99">
        <f t="shared" si="24"/>
        <v>25253</v>
      </c>
      <c r="H145" s="99">
        <f t="shared" si="24"/>
        <v>25274.1</v>
      </c>
    </row>
    <row r="146" spans="1:8" ht="66.599999999999994" x14ac:dyDescent="0.3">
      <c r="A146" s="16" t="s">
        <v>97</v>
      </c>
      <c r="B146" s="16" t="s">
        <v>104</v>
      </c>
      <c r="C146" s="52" t="s">
        <v>223</v>
      </c>
      <c r="D146" s="30"/>
      <c r="E146" s="46" t="s">
        <v>192</v>
      </c>
      <c r="F146" s="96">
        <f>F147+F149+F151+F153</f>
        <v>26334.800000000003</v>
      </c>
      <c r="G146" s="96">
        <f t="shared" ref="G146:H146" si="25">G147+G149+G151+G153</f>
        <v>25253</v>
      </c>
      <c r="H146" s="96">
        <f t="shared" si="25"/>
        <v>25274.1</v>
      </c>
    </row>
    <row r="147" spans="1:8" ht="79.8" x14ac:dyDescent="0.3">
      <c r="A147" s="16" t="s">
        <v>97</v>
      </c>
      <c r="B147" s="16" t="s">
        <v>104</v>
      </c>
      <c r="C147" s="74" t="s">
        <v>321</v>
      </c>
      <c r="D147" s="30"/>
      <c r="E147" s="100" t="s">
        <v>224</v>
      </c>
      <c r="F147" s="39">
        <f>F148</f>
        <v>5024.3999999999996</v>
      </c>
      <c r="G147" s="39">
        <f>G148</f>
        <v>5039.6000000000004</v>
      </c>
      <c r="H147" s="39">
        <f>H148</f>
        <v>5054.8</v>
      </c>
    </row>
    <row r="148" spans="1:8" ht="39.6" x14ac:dyDescent="0.25">
      <c r="A148" s="16" t="s">
        <v>97</v>
      </c>
      <c r="B148" s="16" t="s">
        <v>104</v>
      </c>
      <c r="C148" s="74" t="s">
        <v>321</v>
      </c>
      <c r="D148" s="84" t="s">
        <v>220</v>
      </c>
      <c r="E148" s="101" t="s">
        <v>221</v>
      </c>
      <c r="F148" s="39">
        <v>5024.3999999999996</v>
      </c>
      <c r="G148" s="39">
        <v>5039.6000000000004</v>
      </c>
      <c r="H148" s="39">
        <v>5054.8</v>
      </c>
    </row>
    <row r="149" spans="1:8" ht="92.4" x14ac:dyDescent="0.25">
      <c r="A149" s="16" t="s">
        <v>97</v>
      </c>
      <c r="B149" s="16" t="s">
        <v>104</v>
      </c>
      <c r="C149" s="74">
        <v>920110300</v>
      </c>
      <c r="D149" s="16"/>
      <c r="E149" s="127" t="s">
        <v>328</v>
      </c>
      <c r="F149" s="39">
        <f>F150</f>
        <v>20097.5</v>
      </c>
      <c r="G149" s="39">
        <f>G150</f>
        <v>20158.400000000001</v>
      </c>
      <c r="H149" s="39">
        <f>H150</f>
        <v>20219.3</v>
      </c>
    </row>
    <row r="150" spans="1:8" ht="39.6" x14ac:dyDescent="0.25">
      <c r="A150" s="16" t="s">
        <v>97</v>
      </c>
      <c r="B150" s="16" t="s">
        <v>104</v>
      </c>
      <c r="C150" s="74">
        <v>920110300</v>
      </c>
      <c r="D150" s="84" t="s">
        <v>220</v>
      </c>
      <c r="E150" s="101" t="s">
        <v>221</v>
      </c>
      <c r="F150" s="184">
        <v>20097.5</v>
      </c>
      <c r="G150" s="183">
        <v>20158.400000000001</v>
      </c>
      <c r="H150" s="183">
        <v>20219.3</v>
      </c>
    </row>
    <row r="151" spans="1:8" ht="66" x14ac:dyDescent="0.25">
      <c r="A151" s="16" t="s">
        <v>97</v>
      </c>
      <c r="B151" s="16" t="s">
        <v>104</v>
      </c>
      <c r="C151" s="74">
        <v>920123490</v>
      </c>
      <c r="D151" s="84"/>
      <c r="E151" s="54" t="s">
        <v>627</v>
      </c>
      <c r="F151" s="39">
        <f>F152</f>
        <v>0</v>
      </c>
      <c r="G151" s="39">
        <f t="shared" ref="G151:H151" si="26">G152</f>
        <v>55</v>
      </c>
      <c r="H151" s="39">
        <f t="shared" si="26"/>
        <v>0</v>
      </c>
    </row>
    <row r="152" spans="1:8" ht="39.6" x14ac:dyDescent="0.25">
      <c r="A152" s="16" t="s">
        <v>97</v>
      </c>
      <c r="B152" s="16" t="s">
        <v>104</v>
      </c>
      <c r="C152" s="74">
        <v>920123490</v>
      </c>
      <c r="D152" s="84" t="s">
        <v>220</v>
      </c>
      <c r="E152" s="101" t="s">
        <v>221</v>
      </c>
      <c r="F152" s="39">
        <v>0</v>
      </c>
      <c r="G152" s="39">
        <v>55</v>
      </c>
      <c r="H152" s="39">
        <v>0</v>
      </c>
    </row>
    <row r="153" spans="1:8" ht="92.4" x14ac:dyDescent="0.25">
      <c r="A153" s="16" t="s">
        <v>97</v>
      </c>
      <c r="B153" s="16" t="s">
        <v>104</v>
      </c>
      <c r="C153" s="74">
        <v>920123495</v>
      </c>
      <c r="D153" s="84"/>
      <c r="E153" s="54" t="s">
        <v>707</v>
      </c>
      <c r="F153" s="39">
        <f>F154</f>
        <v>1212.9000000000001</v>
      </c>
      <c r="G153" s="39">
        <f>G154</f>
        <v>0</v>
      </c>
      <c r="H153" s="39">
        <f>H154</f>
        <v>0</v>
      </c>
    </row>
    <row r="154" spans="1:8" ht="39.6" x14ac:dyDescent="0.25">
      <c r="A154" s="16" t="s">
        <v>97</v>
      </c>
      <c r="B154" s="16" t="s">
        <v>104</v>
      </c>
      <c r="C154" s="74">
        <v>920123495</v>
      </c>
      <c r="D154" s="84" t="s">
        <v>220</v>
      </c>
      <c r="E154" s="101" t="s">
        <v>221</v>
      </c>
      <c r="F154" s="39">
        <v>1212.9000000000001</v>
      </c>
      <c r="G154" s="39">
        <v>0</v>
      </c>
      <c r="H154" s="39">
        <v>0</v>
      </c>
    </row>
    <row r="155" spans="1:8" ht="28.8" x14ac:dyDescent="0.3">
      <c r="A155" s="30" t="s">
        <v>97</v>
      </c>
      <c r="B155" s="30" t="s">
        <v>102</v>
      </c>
      <c r="C155" s="30"/>
      <c r="D155" s="30"/>
      <c r="E155" s="50" t="s">
        <v>206</v>
      </c>
      <c r="F155" s="40">
        <f>F156+F176+F180</f>
        <v>123988.31999999999</v>
      </c>
      <c r="G155" s="40">
        <f>G156+G176+G180</f>
        <v>86107.599999999991</v>
      </c>
      <c r="H155" s="40">
        <f>H156+H176+H180</f>
        <v>68085.099999999991</v>
      </c>
    </row>
    <row r="156" spans="1:8" ht="79.8" x14ac:dyDescent="0.3">
      <c r="A156" s="5" t="s">
        <v>97</v>
      </c>
      <c r="B156" s="5" t="s">
        <v>102</v>
      </c>
      <c r="C156" s="73" t="s">
        <v>70</v>
      </c>
      <c r="D156" s="30"/>
      <c r="E156" s="64" t="s">
        <v>444</v>
      </c>
      <c r="F156" s="99">
        <f>F157</f>
        <v>116491.92</v>
      </c>
      <c r="G156" s="99">
        <f>G157</f>
        <v>81103.899999999994</v>
      </c>
      <c r="H156" s="99">
        <f>H157</f>
        <v>66483.7</v>
      </c>
    </row>
    <row r="157" spans="1:8" ht="66.599999999999994" x14ac:dyDescent="0.3">
      <c r="A157" s="16" t="s">
        <v>97</v>
      </c>
      <c r="B157" s="16" t="s">
        <v>102</v>
      </c>
      <c r="C157" s="52" t="s">
        <v>71</v>
      </c>
      <c r="D157" s="30"/>
      <c r="E157" s="46" t="s">
        <v>169</v>
      </c>
      <c r="F157" s="96">
        <f>F158+F160+F162+F164+F166+F168+F170+F172+F174</f>
        <v>116491.92</v>
      </c>
      <c r="G157" s="96">
        <f t="shared" ref="G157:H157" si="27">G158+G160+G162+G164+G166+G168+G170+G172+G174</f>
        <v>81103.899999999994</v>
      </c>
      <c r="H157" s="96">
        <f t="shared" si="27"/>
        <v>66483.7</v>
      </c>
    </row>
    <row r="158" spans="1:8" ht="93" x14ac:dyDescent="0.3">
      <c r="A158" s="16" t="s">
        <v>97</v>
      </c>
      <c r="B158" s="16" t="s">
        <v>102</v>
      </c>
      <c r="C158" s="79">
        <v>910123405</v>
      </c>
      <c r="D158" s="120"/>
      <c r="E158" s="118" t="s">
        <v>309</v>
      </c>
      <c r="F158" s="112">
        <f>F159</f>
        <v>15386.8</v>
      </c>
      <c r="G158" s="112">
        <f>G159</f>
        <v>15376.7</v>
      </c>
      <c r="H158" s="112">
        <f>H159</f>
        <v>8086.9</v>
      </c>
    </row>
    <row r="159" spans="1:8" ht="39.6" x14ac:dyDescent="0.25">
      <c r="A159" s="16" t="s">
        <v>97</v>
      </c>
      <c r="B159" s="16" t="s">
        <v>102</v>
      </c>
      <c r="C159" s="79">
        <v>910123405</v>
      </c>
      <c r="D159" s="84" t="s">
        <v>220</v>
      </c>
      <c r="E159" s="101" t="s">
        <v>221</v>
      </c>
      <c r="F159" s="112">
        <v>15386.8</v>
      </c>
      <c r="G159" s="112">
        <v>15376.7</v>
      </c>
      <c r="H159" s="112">
        <v>8086.9</v>
      </c>
    </row>
    <row r="160" spans="1:8" ht="79.8" x14ac:dyDescent="0.3">
      <c r="A160" s="16" t="s">
        <v>97</v>
      </c>
      <c r="B160" s="16" t="s">
        <v>102</v>
      </c>
      <c r="C160" s="79">
        <v>910110520</v>
      </c>
      <c r="D160" s="120"/>
      <c r="E160" s="118" t="s">
        <v>190</v>
      </c>
      <c r="F160" s="112">
        <f>F161</f>
        <v>14385.6</v>
      </c>
      <c r="G160" s="112">
        <f>G161</f>
        <v>14961</v>
      </c>
      <c r="H160" s="112">
        <f>H161</f>
        <v>15559.4</v>
      </c>
    </row>
    <row r="161" spans="1:8" ht="39.6" x14ac:dyDescent="0.25">
      <c r="A161" s="16" t="s">
        <v>97</v>
      </c>
      <c r="B161" s="16" t="s">
        <v>102</v>
      </c>
      <c r="C161" s="79">
        <v>910110520</v>
      </c>
      <c r="D161" s="84" t="s">
        <v>220</v>
      </c>
      <c r="E161" s="101" t="s">
        <v>12</v>
      </c>
      <c r="F161" s="183">
        <v>14385.6</v>
      </c>
      <c r="G161" s="184">
        <v>14961</v>
      </c>
      <c r="H161" s="183">
        <v>15559.4</v>
      </c>
    </row>
    <row r="162" spans="1:8" ht="26.4" x14ac:dyDescent="0.25">
      <c r="A162" s="16" t="s">
        <v>97</v>
      </c>
      <c r="B162" s="16" t="s">
        <v>102</v>
      </c>
      <c r="C162" s="79">
        <v>910123410</v>
      </c>
      <c r="D162" s="125"/>
      <c r="E162" s="101" t="s">
        <v>191</v>
      </c>
      <c r="F162" s="112">
        <f>F163</f>
        <v>16457</v>
      </c>
      <c r="G162" s="112">
        <f>G163</f>
        <v>16457</v>
      </c>
      <c r="H162" s="112">
        <f>H163</f>
        <v>8177.3</v>
      </c>
    </row>
    <row r="163" spans="1:8" ht="39.6" x14ac:dyDescent="0.25">
      <c r="A163" s="16" t="s">
        <v>97</v>
      </c>
      <c r="B163" s="16" t="s">
        <v>102</v>
      </c>
      <c r="C163" s="79">
        <v>910123410</v>
      </c>
      <c r="D163" s="84" t="s">
        <v>220</v>
      </c>
      <c r="E163" s="101" t="s">
        <v>221</v>
      </c>
      <c r="F163" s="112">
        <v>16457</v>
      </c>
      <c r="G163" s="112">
        <v>16457</v>
      </c>
      <c r="H163" s="112">
        <v>8177.3</v>
      </c>
    </row>
    <row r="164" spans="1:8" ht="26.4" x14ac:dyDescent="0.25">
      <c r="A164" s="16" t="s">
        <v>97</v>
      </c>
      <c r="B164" s="16" t="s">
        <v>102</v>
      </c>
      <c r="C164" s="79">
        <v>910123420</v>
      </c>
      <c r="D164" s="84"/>
      <c r="E164" s="157" t="s">
        <v>438</v>
      </c>
      <c r="F164" s="112">
        <f>F165</f>
        <v>12651</v>
      </c>
      <c r="G164" s="112">
        <f>G165</f>
        <v>0</v>
      </c>
      <c r="H164" s="112">
        <f>H165</f>
        <v>0</v>
      </c>
    </row>
    <row r="165" spans="1:8" ht="39.6" x14ac:dyDescent="0.25">
      <c r="A165" s="16" t="s">
        <v>97</v>
      </c>
      <c r="B165" s="16" t="s">
        <v>102</v>
      </c>
      <c r="C165" s="79">
        <v>910123420</v>
      </c>
      <c r="D165" s="84" t="s">
        <v>220</v>
      </c>
      <c r="E165" s="101" t="s">
        <v>221</v>
      </c>
      <c r="F165" s="112">
        <v>12651</v>
      </c>
      <c r="G165" s="112">
        <v>0</v>
      </c>
      <c r="H165" s="112">
        <v>0</v>
      </c>
    </row>
    <row r="166" spans="1:8" ht="52.8" x14ac:dyDescent="0.25">
      <c r="A166" s="16" t="s">
        <v>97</v>
      </c>
      <c r="B166" s="16" t="s">
        <v>102</v>
      </c>
      <c r="C166" s="79" t="s">
        <v>370</v>
      </c>
      <c r="D166" s="84"/>
      <c r="E166" s="149" t="s">
        <v>369</v>
      </c>
      <c r="F166" s="112">
        <f>F167</f>
        <v>2537.6999999999998</v>
      </c>
      <c r="G166" s="112">
        <f>G167</f>
        <v>548.5</v>
      </c>
      <c r="H166" s="112">
        <f>H167</f>
        <v>564.9</v>
      </c>
    </row>
    <row r="167" spans="1:8" ht="39.6" x14ac:dyDescent="0.25">
      <c r="A167" s="16" t="s">
        <v>97</v>
      </c>
      <c r="B167" s="16" t="s">
        <v>102</v>
      </c>
      <c r="C167" s="79" t="s">
        <v>370</v>
      </c>
      <c r="D167" s="84" t="s">
        <v>220</v>
      </c>
      <c r="E167" s="101" t="s">
        <v>221</v>
      </c>
      <c r="F167" s="112">
        <v>2537.6999999999998</v>
      </c>
      <c r="G167" s="112">
        <v>548.5</v>
      </c>
      <c r="H167" s="112">
        <v>564.9</v>
      </c>
    </row>
    <row r="168" spans="1:8" ht="66" x14ac:dyDescent="0.25">
      <c r="A168" s="16" t="s">
        <v>97</v>
      </c>
      <c r="B168" s="16" t="s">
        <v>102</v>
      </c>
      <c r="C168" s="192" t="s">
        <v>624</v>
      </c>
      <c r="D168" s="84"/>
      <c r="E168" s="149" t="s">
        <v>371</v>
      </c>
      <c r="F168" s="112">
        <f>F169</f>
        <v>2140.1</v>
      </c>
      <c r="G168" s="112">
        <f>G169</f>
        <v>2194</v>
      </c>
      <c r="H168" s="112">
        <f>H169</f>
        <v>2259.5</v>
      </c>
    </row>
    <row r="169" spans="1:8" ht="39.6" x14ac:dyDescent="0.25">
      <c r="A169" s="16" t="s">
        <v>97</v>
      </c>
      <c r="B169" s="16" t="s">
        <v>102</v>
      </c>
      <c r="C169" s="192" t="s">
        <v>624</v>
      </c>
      <c r="D169" s="84" t="s">
        <v>220</v>
      </c>
      <c r="E169" s="101" t="s">
        <v>221</v>
      </c>
      <c r="F169" s="183">
        <v>2140.1</v>
      </c>
      <c r="G169" s="184">
        <v>2194</v>
      </c>
      <c r="H169" s="183">
        <v>2259.5</v>
      </c>
    </row>
    <row r="170" spans="1:8" ht="26.4" x14ac:dyDescent="0.25">
      <c r="A170" s="16" t="s">
        <v>97</v>
      </c>
      <c r="B170" s="16" t="s">
        <v>102</v>
      </c>
      <c r="C170" s="79" t="s">
        <v>366</v>
      </c>
      <c r="D170" s="84"/>
      <c r="E170" s="101" t="s">
        <v>367</v>
      </c>
      <c r="F170" s="112">
        <f>F171</f>
        <v>9764.5</v>
      </c>
      <c r="G170" s="112">
        <f>G171</f>
        <v>6932</v>
      </c>
      <c r="H170" s="112">
        <f>H171</f>
        <v>6239.6</v>
      </c>
    </row>
    <row r="171" spans="1:8" ht="39.6" x14ac:dyDescent="0.25">
      <c r="A171" s="16" t="s">
        <v>97</v>
      </c>
      <c r="B171" s="16" t="s">
        <v>102</v>
      </c>
      <c r="C171" s="79" t="s">
        <v>366</v>
      </c>
      <c r="D171" s="84" t="s">
        <v>220</v>
      </c>
      <c r="E171" s="101" t="s">
        <v>221</v>
      </c>
      <c r="F171" s="112">
        <v>9764.5</v>
      </c>
      <c r="G171" s="112">
        <v>6932</v>
      </c>
      <c r="H171" s="112">
        <v>6239.6</v>
      </c>
    </row>
    <row r="172" spans="1:8" ht="26.4" x14ac:dyDescent="0.25">
      <c r="A172" s="16" t="s">
        <v>97</v>
      </c>
      <c r="B172" s="16" t="s">
        <v>102</v>
      </c>
      <c r="C172" s="195" t="s">
        <v>625</v>
      </c>
      <c r="D172" s="84"/>
      <c r="E172" s="101" t="s">
        <v>368</v>
      </c>
      <c r="F172" s="112">
        <f>F173</f>
        <v>23622.22</v>
      </c>
      <c r="G172" s="112">
        <f>G173</f>
        <v>24634.7</v>
      </c>
      <c r="H172" s="112">
        <f>H173</f>
        <v>25596.1</v>
      </c>
    </row>
    <row r="173" spans="1:8" ht="39.6" x14ac:dyDescent="0.25">
      <c r="A173" s="16" t="s">
        <v>97</v>
      </c>
      <c r="B173" s="16" t="s">
        <v>102</v>
      </c>
      <c r="C173" s="195" t="s">
        <v>625</v>
      </c>
      <c r="D173" s="84" t="s">
        <v>220</v>
      </c>
      <c r="E173" s="101" t="s">
        <v>221</v>
      </c>
      <c r="F173" s="184">
        <v>23622.22</v>
      </c>
      <c r="G173" s="183">
        <v>24634.7</v>
      </c>
      <c r="H173" s="183">
        <v>25596.1</v>
      </c>
    </row>
    <row r="174" spans="1:8" ht="26.4" x14ac:dyDescent="0.25">
      <c r="A174" s="16" t="s">
        <v>97</v>
      </c>
      <c r="B174" s="16" t="s">
        <v>102</v>
      </c>
      <c r="C174" s="79">
        <v>910123425</v>
      </c>
      <c r="D174" s="84"/>
      <c r="E174" s="101" t="s">
        <v>434</v>
      </c>
      <c r="F174" s="112">
        <f>F175</f>
        <v>19547</v>
      </c>
      <c r="G174" s="112">
        <f>G175</f>
        <v>0</v>
      </c>
      <c r="H174" s="112">
        <f>H175</f>
        <v>0</v>
      </c>
    </row>
    <row r="175" spans="1:8" ht="39.6" x14ac:dyDescent="0.25">
      <c r="A175" s="16" t="s">
        <v>97</v>
      </c>
      <c r="B175" s="16" t="s">
        <v>102</v>
      </c>
      <c r="C175" s="79">
        <v>910123425</v>
      </c>
      <c r="D175" s="84" t="s">
        <v>220</v>
      </c>
      <c r="E175" s="101" t="s">
        <v>221</v>
      </c>
      <c r="F175" s="112">
        <v>19547</v>
      </c>
      <c r="G175" s="112">
        <v>0</v>
      </c>
      <c r="H175" s="112">
        <v>0</v>
      </c>
    </row>
    <row r="176" spans="1:8" ht="105.6" x14ac:dyDescent="0.25">
      <c r="A176" s="5" t="s">
        <v>97</v>
      </c>
      <c r="B176" s="5" t="s">
        <v>102</v>
      </c>
      <c r="C176" s="73" t="s">
        <v>674</v>
      </c>
      <c r="D176" s="84"/>
      <c r="E176" s="53" t="s">
        <v>675</v>
      </c>
      <c r="F176" s="99">
        <f>F177</f>
        <v>4972.5</v>
      </c>
      <c r="G176" s="99">
        <f t="shared" ref="G176:H176" si="28">G177</f>
        <v>0</v>
      </c>
      <c r="H176" s="99">
        <f t="shared" si="28"/>
        <v>0</v>
      </c>
    </row>
    <row r="177" spans="1:8" ht="66" x14ac:dyDescent="0.25">
      <c r="A177" s="47" t="s">
        <v>97</v>
      </c>
      <c r="B177" s="47" t="s">
        <v>102</v>
      </c>
      <c r="C177" s="198">
        <v>1510000000</v>
      </c>
      <c r="D177" s="84"/>
      <c r="E177" s="48" t="s">
        <v>388</v>
      </c>
      <c r="F177" s="41">
        <f>F178</f>
        <v>4972.5</v>
      </c>
      <c r="G177" s="41">
        <f>G178</f>
        <v>0</v>
      </c>
      <c r="H177" s="41">
        <f>H178</f>
        <v>0</v>
      </c>
    </row>
    <row r="178" spans="1:8" ht="66" x14ac:dyDescent="0.25">
      <c r="A178" s="16" t="s">
        <v>97</v>
      </c>
      <c r="B178" s="16" t="s">
        <v>102</v>
      </c>
      <c r="C178" s="180" t="s">
        <v>677</v>
      </c>
      <c r="D178" s="84"/>
      <c r="E178" s="101" t="s">
        <v>676</v>
      </c>
      <c r="F178" s="41">
        <f>F179</f>
        <v>4972.5</v>
      </c>
      <c r="G178" s="41">
        <f t="shared" ref="G178:H178" si="29">G179</f>
        <v>0</v>
      </c>
      <c r="H178" s="41">
        <f t="shared" si="29"/>
        <v>0</v>
      </c>
    </row>
    <row r="179" spans="1:8" ht="39.6" x14ac:dyDescent="0.25">
      <c r="A179" s="16" t="s">
        <v>97</v>
      </c>
      <c r="B179" s="16" t="s">
        <v>102</v>
      </c>
      <c r="C179" s="180" t="s">
        <v>677</v>
      </c>
      <c r="D179" s="84" t="s">
        <v>220</v>
      </c>
      <c r="E179" s="101" t="s">
        <v>221</v>
      </c>
      <c r="F179" s="41">
        <f>3770.3+1202.2</f>
        <v>4972.5</v>
      </c>
      <c r="G179" s="41">
        <v>0</v>
      </c>
      <c r="H179" s="41">
        <v>0</v>
      </c>
    </row>
    <row r="180" spans="1:8" ht="66" x14ac:dyDescent="0.25">
      <c r="A180" s="73" t="s">
        <v>97</v>
      </c>
      <c r="B180" s="73" t="s">
        <v>102</v>
      </c>
      <c r="C180" s="73" t="s">
        <v>236</v>
      </c>
      <c r="D180" s="16"/>
      <c r="E180" s="64" t="s">
        <v>443</v>
      </c>
      <c r="F180" s="99">
        <f>F181</f>
        <v>2523.9</v>
      </c>
      <c r="G180" s="99">
        <f>G181</f>
        <v>5003.7</v>
      </c>
      <c r="H180" s="99">
        <f>H181</f>
        <v>1601.3999999999999</v>
      </c>
    </row>
    <row r="181" spans="1:8" ht="52.8" x14ac:dyDescent="0.25">
      <c r="A181" s="21" t="s">
        <v>97</v>
      </c>
      <c r="B181" s="21" t="s">
        <v>102</v>
      </c>
      <c r="C181" s="52" t="s">
        <v>237</v>
      </c>
      <c r="D181" s="16"/>
      <c r="E181" s="48" t="s">
        <v>238</v>
      </c>
      <c r="F181" s="58">
        <f>F182+F184+F186+F188+F190</f>
        <v>2523.9</v>
      </c>
      <c r="G181" s="58">
        <f t="shared" ref="G181:H181" si="30">G182+G184+G186+G188+G190</f>
        <v>5003.7</v>
      </c>
      <c r="H181" s="58">
        <f t="shared" si="30"/>
        <v>1601.3999999999999</v>
      </c>
    </row>
    <row r="182" spans="1:8" ht="39.6" x14ac:dyDescent="0.25">
      <c r="A182" s="21" t="s">
        <v>97</v>
      </c>
      <c r="B182" s="21" t="s">
        <v>102</v>
      </c>
      <c r="C182" s="21" t="s">
        <v>658</v>
      </c>
      <c r="D182" s="84"/>
      <c r="E182" s="101" t="s">
        <v>363</v>
      </c>
      <c r="F182" s="41">
        <f>F183</f>
        <v>0</v>
      </c>
      <c r="G182" s="41">
        <f>G183</f>
        <v>2381.1999999999998</v>
      </c>
      <c r="H182" s="41">
        <f>H183</f>
        <v>0</v>
      </c>
    </row>
    <row r="183" spans="1:8" ht="39.6" x14ac:dyDescent="0.25">
      <c r="A183" s="21" t="s">
        <v>97</v>
      </c>
      <c r="B183" s="21" t="s">
        <v>102</v>
      </c>
      <c r="C183" s="21" t="s">
        <v>658</v>
      </c>
      <c r="D183" s="84" t="s">
        <v>220</v>
      </c>
      <c r="E183" s="101" t="s">
        <v>221</v>
      </c>
      <c r="F183" s="41">
        <v>0</v>
      </c>
      <c r="G183" s="41">
        <v>2381.1999999999998</v>
      </c>
      <c r="H183" s="41">
        <v>0</v>
      </c>
    </row>
    <row r="184" spans="1:8" ht="26.4" x14ac:dyDescent="0.25">
      <c r="A184" s="21" t="s">
        <v>97</v>
      </c>
      <c r="B184" s="21" t="s">
        <v>102</v>
      </c>
      <c r="C184" s="21" t="s">
        <v>660</v>
      </c>
      <c r="D184" s="84"/>
      <c r="E184" s="101" t="s">
        <v>659</v>
      </c>
      <c r="F184" s="41">
        <f>F185</f>
        <v>0</v>
      </c>
      <c r="G184" s="41">
        <f>G185</f>
        <v>500</v>
      </c>
      <c r="H184" s="41">
        <f>H185</f>
        <v>0</v>
      </c>
    </row>
    <row r="185" spans="1:8" ht="39.6" x14ac:dyDescent="0.25">
      <c r="A185" s="21" t="s">
        <v>97</v>
      </c>
      <c r="B185" s="21" t="s">
        <v>102</v>
      </c>
      <c r="C185" s="21" t="s">
        <v>660</v>
      </c>
      <c r="D185" s="84" t="s">
        <v>220</v>
      </c>
      <c r="E185" s="101" t="s">
        <v>221</v>
      </c>
      <c r="F185" s="41">
        <v>0</v>
      </c>
      <c r="G185" s="41">
        <v>500</v>
      </c>
      <c r="H185" s="41">
        <v>0</v>
      </c>
    </row>
    <row r="186" spans="1:8" ht="26.4" x14ac:dyDescent="0.25">
      <c r="A186" s="21" t="s">
        <v>97</v>
      </c>
      <c r="B186" s="21" t="s">
        <v>102</v>
      </c>
      <c r="C186" s="21" t="s">
        <v>661</v>
      </c>
      <c r="D186" s="16"/>
      <c r="E186" s="101" t="s">
        <v>350</v>
      </c>
      <c r="F186" s="41">
        <f>F187</f>
        <v>400</v>
      </c>
      <c r="G186" s="41">
        <f>G187</f>
        <v>400</v>
      </c>
      <c r="H186" s="41">
        <f>H187</f>
        <v>0</v>
      </c>
    </row>
    <row r="187" spans="1:8" ht="39.6" x14ac:dyDescent="0.25">
      <c r="A187" s="21" t="s">
        <v>97</v>
      </c>
      <c r="B187" s="21" t="s">
        <v>102</v>
      </c>
      <c r="C187" s="21" t="s">
        <v>661</v>
      </c>
      <c r="D187" s="84" t="s">
        <v>220</v>
      </c>
      <c r="E187" s="101" t="s">
        <v>221</v>
      </c>
      <c r="F187" s="41">
        <v>400</v>
      </c>
      <c r="G187" s="41">
        <v>400</v>
      </c>
      <c r="H187" s="41">
        <v>0</v>
      </c>
    </row>
    <row r="188" spans="1:8" ht="52.8" x14ac:dyDescent="0.25">
      <c r="A188" s="21" t="s">
        <v>97</v>
      </c>
      <c r="B188" s="21" t="s">
        <v>102</v>
      </c>
      <c r="C188" s="51" t="s">
        <v>379</v>
      </c>
      <c r="D188" s="84"/>
      <c r="E188" s="101" t="s">
        <v>374</v>
      </c>
      <c r="F188" s="41">
        <f>F189</f>
        <v>844.9</v>
      </c>
      <c r="G188" s="41">
        <f>G189</f>
        <v>443.5</v>
      </c>
      <c r="H188" s="41">
        <f>H189</f>
        <v>320.3</v>
      </c>
    </row>
    <row r="189" spans="1:8" ht="39.6" x14ac:dyDescent="0.25">
      <c r="A189" s="21" t="s">
        <v>97</v>
      </c>
      <c r="B189" s="21" t="s">
        <v>102</v>
      </c>
      <c r="C189" s="51" t="s">
        <v>379</v>
      </c>
      <c r="D189" s="84" t="s">
        <v>220</v>
      </c>
      <c r="E189" s="101" t="s">
        <v>221</v>
      </c>
      <c r="F189" s="41">
        <v>844.9</v>
      </c>
      <c r="G189" s="41">
        <v>443.5</v>
      </c>
      <c r="H189" s="41">
        <v>320.3</v>
      </c>
    </row>
    <row r="190" spans="1:8" ht="66" x14ac:dyDescent="0.25">
      <c r="A190" s="21" t="s">
        <v>97</v>
      </c>
      <c r="B190" s="21" t="s">
        <v>102</v>
      </c>
      <c r="C190" s="51" t="s">
        <v>380</v>
      </c>
      <c r="D190" s="84"/>
      <c r="E190" s="101" t="s">
        <v>372</v>
      </c>
      <c r="F190" s="41">
        <f>F191</f>
        <v>1279</v>
      </c>
      <c r="G190" s="41">
        <f>G191</f>
        <v>1279</v>
      </c>
      <c r="H190" s="41">
        <f>H191</f>
        <v>1281.0999999999999</v>
      </c>
    </row>
    <row r="191" spans="1:8" ht="39.6" x14ac:dyDescent="0.25">
      <c r="A191" s="21" t="s">
        <v>97</v>
      </c>
      <c r="B191" s="21" t="s">
        <v>102</v>
      </c>
      <c r="C191" s="51" t="s">
        <v>380</v>
      </c>
      <c r="D191" s="84" t="s">
        <v>220</v>
      </c>
      <c r="E191" s="101" t="s">
        <v>221</v>
      </c>
      <c r="F191" s="184">
        <v>1279</v>
      </c>
      <c r="G191" s="184">
        <v>1279</v>
      </c>
      <c r="H191" s="184">
        <v>1281.0999999999999</v>
      </c>
    </row>
    <row r="192" spans="1:8" ht="27" x14ac:dyDescent="0.3">
      <c r="A192" s="21" t="s">
        <v>97</v>
      </c>
      <c r="B192" s="21" t="s">
        <v>125</v>
      </c>
      <c r="C192" s="30"/>
      <c r="D192" s="30"/>
      <c r="E192" s="46" t="s">
        <v>4</v>
      </c>
      <c r="F192" s="40">
        <f>F193+F199+F213</f>
        <v>2006</v>
      </c>
      <c r="G192" s="40">
        <f>G193+G199+G213</f>
        <v>2991.4</v>
      </c>
      <c r="H192" s="40">
        <f>H193+H199+H213</f>
        <v>1970</v>
      </c>
    </row>
    <row r="193" spans="1:8" ht="66" x14ac:dyDescent="0.25">
      <c r="A193" s="5" t="s">
        <v>97</v>
      </c>
      <c r="B193" s="5" t="s">
        <v>125</v>
      </c>
      <c r="C193" s="73" t="s">
        <v>72</v>
      </c>
      <c r="D193" s="16"/>
      <c r="E193" s="53" t="s">
        <v>439</v>
      </c>
      <c r="F193" s="99">
        <f>F194</f>
        <v>236</v>
      </c>
      <c r="G193" s="99">
        <f>G194</f>
        <v>200</v>
      </c>
      <c r="H193" s="99">
        <f>H194</f>
        <v>200</v>
      </c>
    </row>
    <row r="194" spans="1:8" ht="39.6" x14ac:dyDescent="0.25">
      <c r="A194" s="16" t="s">
        <v>97</v>
      </c>
      <c r="B194" s="16" t="s">
        <v>125</v>
      </c>
      <c r="C194" s="52" t="s">
        <v>167</v>
      </c>
      <c r="D194" s="16"/>
      <c r="E194" s="48" t="s">
        <v>166</v>
      </c>
      <c r="F194" s="41">
        <f>F195+F197</f>
        <v>236</v>
      </c>
      <c r="G194" s="41">
        <f t="shared" ref="G194:H194" si="31">G195+G197</f>
        <v>200</v>
      </c>
      <c r="H194" s="41">
        <f t="shared" si="31"/>
        <v>200</v>
      </c>
    </row>
    <row r="195" spans="1:8" ht="53.4" x14ac:dyDescent="0.3">
      <c r="A195" s="16" t="s">
        <v>97</v>
      </c>
      <c r="B195" s="16" t="s">
        <v>125</v>
      </c>
      <c r="C195" s="21" t="s">
        <v>555</v>
      </c>
      <c r="D195" s="30"/>
      <c r="E195" s="100" t="s">
        <v>168</v>
      </c>
      <c r="F195" s="41">
        <f t="shared" ref="F195:H195" si="32">F196</f>
        <v>200</v>
      </c>
      <c r="G195" s="41">
        <f t="shared" si="32"/>
        <v>164</v>
      </c>
      <c r="H195" s="41">
        <f t="shared" si="32"/>
        <v>164</v>
      </c>
    </row>
    <row r="196" spans="1:8" ht="39.6" x14ac:dyDescent="0.25">
      <c r="A196" s="16" t="s">
        <v>97</v>
      </c>
      <c r="B196" s="16" t="s">
        <v>125</v>
      </c>
      <c r="C196" s="21" t="s">
        <v>555</v>
      </c>
      <c r="D196" s="84" t="s">
        <v>220</v>
      </c>
      <c r="E196" s="101" t="s">
        <v>221</v>
      </c>
      <c r="F196" s="39">
        <v>200</v>
      </c>
      <c r="G196" s="39">
        <v>164</v>
      </c>
      <c r="H196" s="39">
        <v>164</v>
      </c>
    </row>
    <row r="197" spans="1:8" ht="40.200000000000003" x14ac:dyDescent="0.3">
      <c r="A197" s="16" t="s">
        <v>97</v>
      </c>
      <c r="B197" s="16" t="s">
        <v>125</v>
      </c>
      <c r="C197" s="84" t="s">
        <v>556</v>
      </c>
      <c r="D197" s="30"/>
      <c r="E197" s="100" t="s">
        <v>171</v>
      </c>
      <c r="F197" s="41">
        <f t="shared" ref="F197:H197" si="33">F198</f>
        <v>36</v>
      </c>
      <c r="G197" s="41">
        <f t="shared" si="33"/>
        <v>36</v>
      </c>
      <c r="H197" s="41">
        <f t="shared" si="33"/>
        <v>36</v>
      </c>
    </row>
    <row r="198" spans="1:8" ht="39.6" x14ac:dyDescent="0.25">
      <c r="A198" s="16" t="s">
        <v>97</v>
      </c>
      <c r="B198" s="16" t="s">
        <v>125</v>
      </c>
      <c r="C198" s="84" t="s">
        <v>556</v>
      </c>
      <c r="D198" s="84" t="s">
        <v>220</v>
      </c>
      <c r="E198" s="101" t="s">
        <v>221</v>
      </c>
      <c r="F198" s="41">
        <v>36</v>
      </c>
      <c r="G198" s="41">
        <v>36</v>
      </c>
      <c r="H198" s="41">
        <v>36</v>
      </c>
    </row>
    <row r="199" spans="1:8" ht="66" x14ac:dyDescent="0.25">
      <c r="A199" s="5" t="s">
        <v>97</v>
      </c>
      <c r="B199" s="5" t="s">
        <v>125</v>
      </c>
      <c r="C199" s="76">
        <v>400000000</v>
      </c>
      <c r="D199" s="16"/>
      <c r="E199" s="64" t="s">
        <v>446</v>
      </c>
      <c r="F199" s="99">
        <f>F200</f>
        <v>1470</v>
      </c>
      <c r="G199" s="99">
        <f>G200</f>
        <v>1470</v>
      </c>
      <c r="H199" s="99">
        <f>H200</f>
        <v>1470</v>
      </c>
    </row>
    <row r="200" spans="1:8" ht="66.599999999999994" x14ac:dyDescent="0.3">
      <c r="A200" s="47" t="s">
        <v>97</v>
      </c>
      <c r="B200" s="47" t="s">
        <v>125</v>
      </c>
      <c r="C200" s="75">
        <v>410000000</v>
      </c>
      <c r="D200" s="30"/>
      <c r="E200" s="46" t="s">
        <v>557</v>
      </c>
      <c r="F200" s="96">
        <f>F201+F203+F205+F207+F209+F211</f>
        <v>1470</v>
      </c>
      <c r="G200" s="96">
        <f t="shared" ref="G200:H200" si="34">G201+G203+G205+G207+G209+G211</f>
        <v>1470</v>
      </c>
      <c r="H200" s="96">
        <f t="shared" si="34"/>
        <v>1470</v>
      </c>
    </row>
    <row r="201" spans="1:8" ht="79.2" x14ac:dyDescent="0.25">
      <c r="A201" s="16" t="s">
        <v>97</v>
      </c>
      <c r="B201" s="16" t="s">
        <v>125</v>
      </c>
      <c r="C201" s="188" t="s">
        <v>564</v>
      </c>
      <c r="D201" s="84"/>
      <c r="E201" s="101" t="s">
        <v>565</v>
      </c>
      <c r="F201" s="39">
        <f>F202</f>
        <v>50</v>
      </c>
      <c r="G201" s="39">
        <f>G202</f>
        <v>50</v>
      </c>
      <c r="H201" s="39">
        <f>H202</f>
        <v>50</v>
      </c>
    </row>
    <row r="202" spans="1:8" ht="39.6" x14ac:dyDescent="0.25">
      <c r="A202" s="16" t="s">
        <v>97</v>
      </c>
      <c r="B202" s="16" t="s">
        <v>125</v>
      </c>
      <c r="C202" s="188" t="s">
        <v>564</v>
      </c>
      <c r="D202" s="84" t="s">
        <v>220</v>
      </c>
      <c r="E202" s="101" t="s">
        <v>221</v>
      </c>
      <c r="F202" s="39">
        <v>50</v>
      </c>
      <c r="G202" s="39">
        <v>50</v>
      </c>
      <c r="H202" s="39">
        <v>50</v>
      </c>
    </row>
    <row r="203" spans="1:8" ht="26.4" x14ac:dyDescent="0.25">
      <c r="A203" s="16" t="s">
        <v>97</v>
      </c>
      <c r="B203" s="16" t="s">
        <v>125</v>
      </c>
      <c r="C203" s="188" t="s">
        <v>566</v>
      </c>
      <c r="D203" s="84"/>
      <c r="E203" s="101" t="s">
        <v>568</v>
      </c>
      <c r="F203" s="39">
        <f>F204</f>
        <v>20</v>
      </c>
      <c r="G203" s="39">
        <f>G204</f>
        <v>20</v>
      </c>
      <c r="H203" s="39">
        <f>H204</f>
        <v>20</v>
      </c>
    </row>
    <row r="204" spans="1:8" ht="39.6" x14ac:dyDescent="0.25">
      <c r="A204" s="16" t="s">
        <v>97</v>
      </c>
      <c r="B204" s="16" t="s">
        <v>125</v>
      </c>
      <c r="C204" s="188" t="s">
        <v>566</v>
      </c>
      <c r="D204" s="84" t="s">
        <v>220</v>
      </c>
      <c r="E204" s="101" t="s">
        <v>221</v>
      </c>
      <c r="F204" s="39">
        <v>20</v>
      </c>
      <c r="G204" s="39">
        <v>20</v>
      </c>
      <c r="H204" s="39">
        <v>20</v>
      </c>
    </row>
    <row r="205" spans="1:8" ht="52.8" x14ac:dyDescent="0.25">
      <c r="A205" s="16" t="s">
        <v>97</v>
      </c>
      <c r="B205" s="16" t="s">
        <v>125</v>
      </c>
      <c r="C205" s="188" t="s">
        <v>573</v>
      </c>
      <c r="D205" s="84"/>
      <c r="E205" s="101" t="s">
        <v>572</v>
      </c>
      <c r="F205" s="39">
        <f>F206</f>
        <v>100</v>
      </c>
      <c r="G205" s="39">
        <f t="shared" ref="G205:H205" si="35">G206</f>
        <v>100</v>
      </c>
      <c r="H205" s="39">
        <f t="shared" si="35"/>
        <v>100</v>
      </c>
    </row>
    <row r="206" spans="1:8" ht="66" x14ac:dyDescent="0.25">
      <c r="A206" s="16" t="s">
        <v>97</v>
      </c>
      <c r="B206" s="16" t="s">
        <v>125</v>
      </c>
      <c r="C206" s="188" t="s">
        <v>573</v>
      </c>
      <c r="D206" s="16" t="s">
        <v>13</v>
      </c>
      <c r="E206" s="101" t="s">
        <v>392</v>
      </c>
      <c r="F206" s="39">
        <v>100</v>
      </c>
      <c r="G206" s="39">
        <v>100</v>
      </c>
      <c r="H206" s="39">
        <v>100</v>
      </c>
    </row>
    <row r="207" spans="1:8" ht="66" x14ac:dyDescent="0.25">
      <c r="A207" s="16" t="s">
        <v>97</v>
      </c>
      <c r="B207" s="16" t="s">
        <v>125</v>
      </c>
      <c r="C207" s="188" t="s">
        <v>576</v>
      </c>
      <c r="D207" s="84"/>
      <c r="E207" s="101" t="s">
        <v>575</v>
      </c>
      <c r="F207" s="39">
        <f>F208</f>
        <v>500</v>
      </c>
      <c r="G207" s="39">
        <f t="shared" ref="G207:H207" si="36">G208</f>
        <v>500</v>
      </c>
      <c r="H207" s="39">
        <f t="shared" si="36"/>
        <v>500</v>
      </c>
    </row>
    <row r="208" spans="1:8" ht="66" x14ac:dyDescent="0.25">
      <c r="A208" s="16" t="s">
        <v>97</v>
      </c>
      <c r="B208" s="16" t="s">
        <v>125</v>
      </c>
      <c r="C208" s="188" t="s">
        <v>576</v>
      </c>
      <c r="D208" s="16" t="s">
        <v>13</v>
      </c>
      <c r="E208" s="101" t="s">
        <v>392</v>
      </c>
      <c r="F208" s="39">
        <v>500</v>
      </c>
      <c r="G208" s="39">
        <v>500</v>
      </c>
      <c r="H208" s="39">
        <v>500</v>
      </c>
    </row>
    <row r="209" spans="1:8" ht="118.8" x14ac:dyDescent="0.25">
      <c r="A209" s="16" t="s">
        <v>97</v>
      </c>
      <c r="B209" s="16" t="s">
        <v>125</v>
      </c>
      <c r="C209" s="188" t="s">
        <v>577</v>
      </c>
      <c r="D209" s="84"/>
      <c r="E209" s="101" t="s">
        <v>578</v>
      </c>
      <c r="F209" s="39">
        <f>F210</f>
        <v>100</v>
      </c>
      <c r="G209" s="39">
        <f t="shared" ref="G209:H209" si="37">G210</f>
        <v>100</v>
      </c>
      <c r="H209" s="39">
        <f t="shared" si="37"/>
        <v>100</v>
      </c>
    </row>
    <row r="210" spans="1:8" ht="66" x14ac:dyDescent="0.25">
      <c r="A210" s="16" t="s">
        <v>97</v>
      </c>
      <c r="B210" s="16" t="s">
        <v>125</v>
      </c>
      <c r="C210" s="188" t="s">
        <v>577</v>
      </c>
      <c r="D210" s="16" t="s">
        <v>13</v>
      </c>
      <c r="E210" s="101" t="s">
        <v>392</v>
      </c>
      <c r="F210" s="39">
        <v>100</v>
      </c>
      <c r="G210" s="39">
        <v>100</v>
      </c>
      <c r="H210" s="39">
        <v>100</v>
      </c>
    </row>
    <row r="211" spans="1:8" ht="105.6" x14ac:dyDescent="0.25">
      <c r="A211" s="16" t="s">
        <v>97</v>
      </c>
      <c r="B211" s="16" t="s">
        <v>125</v>
      </c>
      <c r="C211" s="188" t="s">
        <v>580</v>
      </c>
      <c r="D211" s="84"/>
      <c r="E211" s="101" t="s">
        <v>579</v>
      </c>
      <c r="F211" s="39">
        <f>F212</f>
        <v>700</v>
      </c>
      <c r="G211" s="39">
        <f t="shared" ref="G211:H211" si="38">G212</f>
        <v>700</v>
      </c>
      <c r="H211" s="39">
        <f t="shared" si="38"/>
        <v>700</v>
      </c>
    </row>
    <row r="212" spans="1:8" ht="66" x14ac:dyDescent="0.25">
      <c r="A212" s="16" t="s">
        <v>97</v>
      </c>
      <c r="B212" s="16" t="s">
        <v>125</v>
      </c>
      <c r="C212" s="188" t="s">
        <v>580</v>
      </c>
      <c r="D212" s="16" t="s">
        <v>13</v>
      </c>
      <c r="E212" s="101" t="s">
        <v>392</v>
      </c>
      <c r="F212" s="39">
        <v>700</v>
      </c>
      <c r="G212" s="39">
        <v>700</v>
      </c>
      <c r="H212" s="39">
        <v>700</v>
      </c>
    </row>
    <row r="213" spans="1:8" ht="52.8" x14ac:dyDescent="0.25">
      <c r="A213" s="5" t="s">
        <v>97</v>
      </c>
      <c r="B213" s="5" t="s">
        <v>125</v>
      </c>
      <c r="C213" s="73" t="s">
        <v>149</v>
      </c>
      <c r="D213" s="16"/>
      <c r="E213" s="63" t="s">
        <v>686</v>
      </c>
      <c r="F213" s="99">
        <f>F214</f>
        <v>300</v>
      </c>
      <c r="G213" s="99">
        <f>G214</f>
        <v>1321.4</v>
      </c>
      <c r="H213" s="99">
        <f>H214</f>
        <v>300</v>
      </c>
    </row>
    <row r="214" spans="1:8" ht="66" x14ac:dyDescent="0.25">
      <c r="A214" s="47" t="s">
        <v>97</v>
      </c>
      <c r="B214" s="47" t="s">
        <v>125</v>
      </c>
      <c r="C214" s="52" t="s">
        <v>150</v>
      </c>
      <c r="D214" s="16"/>
      <c r="E214" s="48" t="s">
        <v>685</v>
      </c>
      <c r="F214" s="96">
        <f>F215+F217+F219+F221</f>
        <v>300</v>
      </c>
      <c r="G214" s="96">
        <f t="shared" ref="G214:H214" si="39">G215+G217+G219+G221</f>
        <v>1321.4</v>
      </c>
      <c r="H214" s="96">
        <f t="shared" si="39"/>
        <v>300</v>
      </c>
    </row>
    <row r="215" spans="1:8" ht="52.8" x14ac:dyDescent="0.25">
      <c r="A215" s="16" t="s">
        <v>97</v>
      </c>
      <c r="B215" s="16" t="s">
        <v>125</v>
      </c>
      <c r="C215" s="192" t="s">
        <v>620</v>
      </c>
      <c r="D215" s="16"/>
      <c r="E215" s="103" t="s">
        <v>684</v>
      </c>
      <c r="F215" s="39">
        <f>F216</f>
        <v>300</v>
      </c>
      <c r="G215" s="39">
        <f>G216</f>
        <v>0</v>
      </c>
      <c r="H215" s="39">
        <f>H216</f>
        <v>0</v>
      </c>
    </row>
    <row r="216" spans="1:8" ht="39.6" x14ac:dyDescent="0.25">
      <c r="A216" s="16" t="s">
        <v>97</v>
      </c>
      <c r="B216" s="16" t="s">
        <v>125</v>
      </c>
      <c r="C216" s="192" t="s">
        <v>620</v>
      </c>
      <c r="D216" s="84" t="s">
        <v>220</v>
      </c>
      <c r="E216" s="101" t="s">
        <v>221</v>
      </c>
      <c r="F216" s="39">
        <v>300</v>
      </c>
      <c r="G216" s="39">
        <v>0</v>
      </c>
      <c r="H216" s="39">
        <v>0</v>
      </c>
    </row>
    <row r="217" spans="1:8" ht="92.4" x14ac:dyDescent="0.25">
      <c r="A217" s="16" t="s">
        <v>97</v>
      </c>
      <c r="B217" s="16" t="s">
        <v>125</v>
      </c>
      <c r="C217" s="74">
        <v>810123102</v>
      </c>
      <c r="D217" s="16"/>
      <c r="E217" s="103" t="s">
        <v>621</v>
      </c>
      <c r="F217" s="39">
        <f>F218</f>
        <v>0</v>
      </c>
      <c r="G217" s="39">
        <f>G218</f>
        <v>591</v>
      </c>
      <c r="H217" s="39">
        <f>H218</f>
        <v>0</v>
      </c>
    </row>
    <row r="218" spans="1:8" ht="39.6" x14ac:dyDescent="0.25">
      <c r="A218" s="16" t="s">
        <v>97</v>
      </c>
      <c r="B218" s="16" t="s">
        <v>125</v>
      </c>
      <c r="C218" s="74">
        <v>810123102</v>
      </c>
      <c r="D218" s="84" t="s">
        <v>220</v>
      </c>
      <c r="E218" s="101" t="s">
        <v>221</v>
      </c>
      <c r="F218" s="39">
        <v>0</v>
      </c>
      <c r="G218" s="39">
        <v>591</v>
      </c>
      <c r="H218" s="39">
        <v>0</v>
      </c>
    </row>
    <row r="219" spans="1:8" ht="92.4" x14ac:dyDescent="0.25">
      <c r="A219" s="16" t="s">
        <v>97</v>
      </c>
      <c r="B219" s="16" t="s">
        <v>125</v>
      </c>
      <c r="C219" s="74">
        <v>810123103</v>
      </c>
      <c r="D219" s="84"/>
      <c r="E219" s="101" t="s">
        <v>622</v>
      </c>
      <c r="F219" s="39">
        <f t="shared" ref="F219:H219" si="40">F220</f>
        <v>0</v>
      </c>
      <c r="G219" s="39">
        <f t="shared" si="40"/>
        <v>435</v>
      </c>
      <c r="H219" s="39">
        <f t="shared" si="40"/>
        <v>0</v>
      </c>
    </row>
    <row r="220" spans="1:8" ht="39.6" x14ac:dyDescent="0.25">
      <c r="A220" s="16" t="s">
        <v>97</v>
      </c>
      <c r="B220" s="16" t="s">
        <v>125</v>
      </c>
      <c r="C220" s="74">
        <v>810123103</v>
      </c>
      <c r="D220" s="84" t="s">
        <v>220</v>
      </c>
      <c r="E220" s="101" t="s">
        <v>221</v>
      </c>
      <c r="F220" s="39">
        <v>0</v>
      </c>
      <c r="G220" s="39">
        <v>435</v>
      </c>
      <c r="H220" s="39"/>
    </row>
    <row r="221" spans="1:8" ht="92.4" x14ac:dyDescent="0.25">
      <c r="A221" s="16" t="s">
        <v>97</v>
      </c>
      <c r="B221" s="16" t="s">
        <v>125</v>
      </c>
      <c r="C221" s="74">
        <v>810123104</v>
      </c>
      <c r="D221" s="84"/>
      <c r="E221" s="101" t="s">
        <v>623</v>
      </c>
      <c r="F221" s="39">
        <f>F222</f>
        <v>0</v>
      </c>
      <c r="G221" s="39">
        <f t="shared" ref="G221:H221" si="41">G222</f>
        <v>295.39999999999998</v>
      </c>
      <c r="H221" s="39">
        <f t="shared" si="41"/>
        <v>300</v>
      </c>
    </row>
    <row r="222" spans="1:8" ht="39.6" x14ac:dyDescent="0.25">
      <c r="A222" s="16" t="s">
        <v>97</v>
      </c>
      <c r="B222" s="16" t="s">
        <v>125</v>
      </c>
      <c r="C222" s="74">
        <v>810123104</v>
      </c>
      <c r="D222" s="84" t="s">
        <v>220</v>
      </c>
      <c r="E222" s="101" t="s">
        <v>221</v>
      </c>
      <c r="F222" s="39">
        <v>0</v>
      </c>
      <c r="G222" s="39">
        <v>295.39999999999998</v>
      </c>
      <c r="H222" s="39">
        <v>300</v>
      </c>
    </row>
    <row r="223" spans="1:8" ht="28.2" x14ac:dyDescent="0.3">
      <c r="A223" s="4" t="s">
        <v>98</v>
      </c>
      <c r="B223" s="3"/>
      <c r="C223" s="3"/>
      <c r="D223" s="3"/>
      <c r="E223" s="49" t="s">
        <v>50</v>
      </c>
      <c r="F223" s="95">
        <f>F224+F249+F277+F339</f>
        <v>232970.8</v>
      </c>
      <c r="G223" s="95">
        <f>G224+G249+G277+G339</f>
        <v>47756.5</v>
      </c>
      <c r="H223" s="95">
        <f>H224+H249+H277+H339</f>
        <v>47662.799999999996</v>
      </c>
    </row>
    <row r="224" spans="1:8" ht="14.4" x14ac:dyDescent="0.3">
      <c r="A224" s="30" t="s">
        <v>98</v>
      </c>
      <c r="B224" s="30" t="s">
        <v>91</v>
      </c>
      <c r="C224" s="30"/>
      <c r="D224" s="30"/>
      <c r="E224" s="27" t="s">
        <v>45</v>
      </c>
      <c r="F224" s="40">
        <f>F225</f>
        <v>6346.5</v>
      </c>
      <c r="G224" s="40">
        <f t="shared" ref="G224:H224" si="42">G225</f>
        <v>7017.8</v>
      </c>
      <c r="H224" s="40">
        <f t="shared" si="42"/>
        <v>6087.7999999999993</v>
      </c>
    </row>
    <row r="225" spans="1:8" ht="52.8" x14ac:dyDescent="0.25">
      <c r="A225" s="5" t="s">
        <v>98</v>
      </c>
      <c r="B225" s="5" t="s">
        <v>91</v>
      </c>
      <c r="C225" s="73" t="s">
        <v>158</v>
      </c>
      <c r="D225" s="16"/>
      <c r="E225" s="53" t="s">
        <v>447</v>
      </c>
      <c r="F225" s="99">
        <f>F226+F231+F244</f>
        <v>6346.5</v>
      </c>
      <c r="G225" s="99">
        <f>G226+G231+G244</f>
        <v>7017.8</v>
      </c>
      <c r="H225" s="99">
        <f>H226+H231+H244</f>
        <v>6087.7999999999993</v>
      </c>
    </row>
    <row r="226" spans="1:8" ht="52.8" x14ac:dyDescent="0.25">
      <c r="A226" s="47" t="s">
        <v>98</v>
      </c>
      <c r="B226" s="47" t="s">
        <v>91</v>
      </c>
      <c r="C226" s="52" t="s">
        <v>154</v>
      </c>
      <c r="D226" s="16"/>
      <c r="E226" s="48" t="s">
        <v>312</v>
      </c>
      <c r="F226" s="96">
        <f>F227+F229</f>
        <v>847.9</v>
      </c>
      <c r="G226" s="96">
        <f>G227+G229</f>
        <v>950</v>
      </c>
      <c r="H226" s="96">
        <f>H227+H229</f>
        <v>950</v>
      </c>
    </row>
    <row r="227" spans="1:8" ht="52.8" x14ac:dyDescent="0.3">
      <c r="A227" s="16" t="s">
        <v>98</v>
      </c>
      <c r="B227" s="16" t="s">
        <v>91</v>
      </c>
      <c r="C227" s="191" t="s">
        <v>591</v>
      </c>
      <c r="D227" s="3"/>
      <c r="E227" s="101" t="s">
        <v>276</v>
      </c>
      <c r="F227" s="41">
        <f>SUM(F228:F228)</f>
        <v>150</v>
      </c>
      <c r="G227" s="41">
        <f>SUM(G228:G228)</f>
        <v>150</v>
      </c>
      <c r="H227" s="41">
        <f>SUM(H228:H228)</f>
        <v>150</v>
      </c>
    </row>
    <row r="228" spans="1:8" ht="39.6" x14ac:dyDescent="0.25">
      <c r="A228" s="16" t="s">
        <v>98</v>
      </c>
      <c r="B228" s="16" t="s">
        <v>91</v>
      </c>
      <c r="C228" s="191" t="s">
        <v>591</v>
      </c>
      <c r="D228" s="84" t="s">
        <v>220</v>
      </c>
      <c r="E228" s="101" t="s">
        <v>221</v>
      </c>
      <c r="F228" s="41">
        <v>150</v>
      </c>
      <c r="G228" s="41">
        <v>150</v>
      </c>
      <c r="H228" s="41">
        <v>150</v>
      </c>
    </row>
    <row r="229" spans="1:8" ht="26.4" x14ac:dyDescent="0.3">
      <c r="A229" s="16" t="s">
        <v>98</v>
      </c>
      <c r="B229" s="16" t="s">
        <v>91</v>
      </c>
      <c r="C229" s="21" t="s">
        <v>592</v>
      </c>
      <c r="D229" s="3"/>
      <c r="E229" s="101" t="s">
        <v>358</v>
      </c>
      <c r="F229" s="41">
        <f>F230</f>
        <v>697.9</v>
      </c>
      <c r="G229" s="41">
        <f>G230</f>
        <v>800</v>
      </c>
      <c r="H229" s="41">
        <f>H230</f>
        <v>800</v>
      </c>
    </row>
    <row r="230" spans="1:8" ht="39.6" x14ac:dyDescent="0.25">
      <c r="A230" s="16" t="s">
        <v>98</v>
      </c>
      <c r="B230" s="16" t="s">
        <v>91</v>
      </c>
      <c r="C230" s="21" t="s">
        <v>592</v>
      </c>
      <c r="D230" s="84" t="s">
        <v>220</v>
      </c>
      <c r="E230" s="101" t="s">
        <v>221</v>
      </c>
      <c r="F230" s="39">
        <v>697.9</v>
      </c>
      <c r="G230" s="39">
        <v>800</v>
      </c>
      <c r="H230" s="39">
        <v>800</v>
      </c>
    </row>
    <row r="231" spans="1:8" ht="39.6" x14ac:dyDescent="0.25">
      <c r="A231" s="47" t="s">
        <v>98</v>
      </c>
      <c r="B231" s="47" t="s">
        <v>91</v>
      </c>
      <c r="C231" s="52" t="s">
        <v>155</v>
      </c>
      <c r="D231" s="16"/>
      <c r="E231" s="48" t="s">
        <v>152</v>
      </c>
      <c r="F231" s="96">
        <f>F232+F234+F236+F238+F240+F242</f>
        <v>1462.9</v>
      </c>
      <c r="G231" s="96">
        <f t="shared" ref="G231:H231" si="43">G232+G234+G236+G238+G240+G242</f>
        <v>2180</v>
      </c>
      <c r="H231" s="96">
        <f t="shared" si="43"/>
        <v>2223.6999999999998</v>
      </c>
    </row>
    <row r="232" spans="1:8" ht="145.19999999999999" x14ac:dyDescent="0.3">
      <c r="A232" s="16" t="s">
        <v>98</v>
      </c>
      <c r="B232" s="16" t="s">
        <v>91</v>
      </c>
      <c r="C232" s="80">
        <v>520123261</v>
      </c>
      <c r="D232" s="3"/>
      <c r="E232" s="101" t="s">
        <v>281</v>
      </c>
      <c r="F232" s="41">
        <f>F233</f>
        <v>0</v>
      </c>
      <c r="G232" s="41">
        <f>G233</f>
        <v>100</v>
      </c>
      <c r="H232" s="41">
        <f>H233</f>
        <v>0</v>
      </c>
    </row>
    <row r="233" spans="1:8" ht="39.6" x14ac:dyDescent="0.25">
      <c r="A233" s="16" t="s">
        <v>98</v>
      </c>
      <c r="B233" s="16" t="s">
        <v>91</v>
      </c>
      <c r="C233" s="80">
        <v>520123261</v>
      </c>
      <c r="D233" s="84" t="s">
        <v>220</v>
      </c>
      <c r="E233" s="101" t="s">
        <v>221</v>
      </c>
      <c r="F233" s="41">
        <v>0</v>
      </c>
      <c r="G233" s="41">
        <v>100</v>
      </c>
      <c r="H233" s="41">
        <v>0</v>
      </c>
    </row>
    <row r="234" spans="1:8" ht="52.8" x14ac:dyDescent="0.25">
      <c r="A234" s="16" t="s">
        <v>98</v>
      </c>
      <c r="B234" s="16" t="s">
        <v>91</v>
      </c>
      <c r="C234" s="80">
        <v>520123262</v>
      </c>
      <c r="D234" s="16"/>
      <c r="E234" s="101" t="s">
        <v>314</v>
      </c>
      <c r="F234" s="41">
        <f>F235</f>
        <v>0</v>
      </c>
      <c r="G234" s="41">
        <f>G235</f>
        <v>20</v>
      </c>
      <c r="H234" s="41">
        <f>H235</f>
        <v>0</v>
      </c>
    </row>
    <row r="235" spans="1:8" ht="39.6" x14ac:dyDescent="0.25">
      <c r="A235" s="16" t="s">
        <v>98</v>
      </c>
      <c r="B235" s="16" t="s">
        <v>91</v>
      </c>
      <c r="C235" s="80">
        <v>520123262</v>
      </c>
      <c r="D235" s="84" t="s">
        <v>220</v>
      </c>
      <c r="E235" s="101" t="s">
        <v>221</v>
      </c>
      <c r="F235" s="41">
        <v>0</v>
      </c>
      <c r="G235" s="41">
        <v>20</v>
      </c>
      <c r="H235" s="41">
        <v>0</v>
      </c>
    </row>
    <row r="236" spans="1:8" ht="26.4" x14ac:dyDescent="0.25">
      <c r="A236" s="16" t="s">
        <v>98</v>
      </c>
      <c r="B236" s="16" t="s">
        <v>91</v>
      </c>
      <c r="C236" s="191" t="s">
        <v>593</v>
      </c>
      <c r="D236" s="84"/>
      <c r="E236" s="101" t="s">
        <v>594</v>
      </c>
      <c r="F236" s="41">
        <f>F237</f>
        <v>400</v>
      </c>
      <c r="G236" s="41">
        <f t="shared" ref="G236:H236" si="44">G237</f>
        <v>150</v>
      </c>
      <c r="H236" s="41">
        <f t="shared" si="44"/>
        <v>160</v>
      </c>
    </row>
    <row r="237" spans="1:8" ht="39.6" x14ac:dyDescent="0.25">
      <c r="A237" s="16" t="s">
        <v>98</v>
      </c>
      <c r="B237" s="16" t="s">
        <v>91</v>
      </c>
      <c r="C237" s="191" t="s">
        <v>593</v>
      </c>
      <c r="D237" s="84" t="s">
        <v>220</v>
      </c>
      <c r="E237" s="101" t="s">
        <v>221</v>
      </c>
      <c r="F237" s="41">
        <v>400</v>
      </c>
      <c r="G237" s="41">
        <v>150</v>
      </c>
      <c r="H237" s="41">
        <v>160</v>
      </c>
    </row>
    <row r="238" spans="1:8" ht="52.8" x14ac:dyDescent="0.25">
      <c r="A238" s="16" t="s">
        <v>98</v>
      </c>
      <c r="B238" s="16" t="s">
        <v>91</v>
      </c>
      <c r="C238" s="80">
        <v>520223264</v>
      </c>
      <c r="D238" s="84"/>
      <c r="E238" s="101" t="s">
        <v>596</v>
      </c>
      <c r="F238" s="41">
        <f>F239</f>
        <v>0</v>
      </c>
      <c r="G238" s="41">
        <f t="shared" ref="G238:H238" si="45">G239</f>
        <v>490</v>
      </c>
      <c r="H238" s="41">
        <f t="shared" si="45"/>
        <v>600</v>
      </c>
    </row>
    <row r="239" spans="1:8" ht="39.6" x14ac:dyDescent="0.25">
      <c r="A239" s="16" t="s">
        <v>98</v>
      </c>
      <c r="B239" s="16" t="s">
        <v>91</v>
      </c>
      <c r="C239" s="80">
        <v>520223264</v>
      </c>
      <c r="D239" s="84" t="s">
        <v>220</v>
      </c>
      <c r="E239" s="101" t="s">
        <v>221</v>
      </c>
      <c r="F239" s="41">
        <v>0</v>
      </c>
      <c r="G239" s="41">
        <v>490</v>
      </c>
      <c r="H239" s="41">
        <v>600</v>
      </c>
    </row>
    <row r="240" spans="1:8" ht="66" x14ac:dyDescent="0.25">
      <c r="A240" s="16" t="s">
        <v>98</v>
      </c>
      <c r="B240" s="16" t="s">
        <v>91</v>
      </c>
      <c r="C240" s="80">
        <v>520223265</v>
      </c>
      <c r="D240" s="84"/>
      <c r="E240" s="101" t="s">
        <v>597</v>
      </c>
      <c r="F240" s="41">
        <f>F241</f>
        <v>1062.9000000000001</v>
      </c>
      <c r="G240" s="41">
        <f t="shared" ref="G240:H240" si="46">G241</f>
        <v>1220</v>
      </c>
      <c r="H240" s="41">
        <f t="shared" si="46"/>
        <v>1463.7</v>
      </c>
    </row>
    <row r="241" spans="1:8" x14ac:dyDescent="0.25">
      <c r="A241" s="16" t="s">
        <v>98</v>
      </c>
      <c r="B241" s="16" t="s">
        <v>91</v>
      </c>
      <c r="C241" s="80">
        <v>520223265</v>
      </c>
      <c r="D241" s="113" t="s">
        <v>260</v>
      </c>
      <c r="E241" s="110" t="s">
        <v>284</v>
      </c>
      <c r="F241" s="41">
        <v>1062.9000000000001</v>
      </c>
      <c r="G241" s="41">
        <v>1220</v>
      </c>
      <c r="H241" s="41">
        <v>1463.7</v>
      </c>
    </row>
    <row r="242" spans="1:8" ht="39.6" x14ac:dyDescent="0.25">
      <c r="A242" s="16" t="s">
        <v>98</v>
      </c>
      <c r="B242" s="16" t="s">
        <v>91</v>
      </c>
      <c r="C242" s="21" t="s">
        <v>598</v>
      </c>
      <c r="D242" s="84"/>
      <c r="E242" s="103" t="s">
        <v>285</v>
      </c>
      <c r="F242" s="41">
        <f>F243</f>
        <v>0</v>
      </c>
      <c r="G242" s="41">
        <f>G243</f>
        <v>200</v>
      </c>
      <c r="H242" s="41">
        <f>H243</f>
        <v>0</v>
      </c>
    </row>
    <row r="243" spans="1:8" ht="39.6" x14ac:dyDescent="0.25">
      <c r="A243" s="16" t="s">
        <v>98</v>
      </c>
      <c r="B243" s="16" t="s">
        <v>91</v>
      </c>
      <c r="C243" s="21" t="s">
        <v>598</v>
      </c>
      <c r="D243" s="84" t="s">
        <v>220</v>
      </c>
      <c r="E243" s="101" t="s">
        <v>221</v>
      </c>
      <c r="F243" s="111">
        <v>0</v>
      </c>
      <c r="G243" s="112">
        <v>200</v>
      </c>
      <c r="H243" s="112">
        <v>0</v>
      </c>
    </row>
    <row r="244" spans="1:8" ht="66" x14ac:dyDescent="0.25">
      <c r="A244" s="47" t="s">
        <v>98</v>
      </c>
      <c r="B244" s="47" t="s">
        <v>91</v>
      </c>
      <c r="C244" s="52" t="s">
        <v>156</v>
      </c>
      <c r="D244" s="16"/>
      <c r="E244" s="48" t="s">
        <v>153</v>
      </c>
      <c r="F244" s="96">
        <f>F245+F247</f>
        <v>4035.7</v>
      </c>
      <c r="G244" s="96">
        <f t="shared" ref="G244:H244" si="47">G245+G247</f>
        <v>3887.8</v>
      </c>
      <c r="H244" s="96">
        <f t="shared" si="47"/>
        <v>2914.1</v>
      </c>
    </row>
    <row r="245" spans="1:8" ht="66.75" customHeight="1" x14ac:dyDescent="0.25">
      <c r="A245" s="84" t="s">
        <v>98</v>
      </c>
      <c r="B245" s="84" t="s">
        <v>91</v>
      </c>
      <c r="C245" s="80">
        <v>530123271</v>
      </c>
      <c r="D245" s="16"/>
      <c r="E245" s="101" t="s">
        <v>157</v>
      </c>
      <c r="F245" s="41">
        <f t="shared" ref="F245:H245" si="48">F246</f>
        <v>1635.7</v>
      </c>
      <c r="G245" s="41">
        <f t="shared" si="48"/>
        <v>1487.8</v>
      </c>
      <c r="H245" s="41">
        <f t="shared" si="48"/>
        <v>1487.8</v>
      </c>
    </row>
    <row r="246" spans="1:8" ht="39.6" x14ac:dyDescent="0.25">
      <c r="A246" s="16" t="s">
        <v>98</v>
      </c>
      <c r="B246" s="16" t="s">
        <v>91</v>
      </c>
      <c r="C246" s="80">
        <v>530123271</v>
      </c>
      <c r="D246" s="84" t="s">
        <v>220</v>
      </c>
      <c r="E246" s="101" t="s">
        <v>221</v>
      </c>
      <c r="F246" s="150">
        <v>1635.7</v>
      </c>
      <c r="G246" s="150">
        <v>1487.8</v>
      </c>
      <c r="H246" s="150">
        <v>1487.8</v>
      </c>
    </row>
    <row r="247" spans="1:8" ht="55.5" customHeight="1" x14ac:dyDescent="0.25">
      <c r="A247" s="16" t="s">
        <v>98</v>
      </c>
      <c r="B247" s="16" t="s">
        <v>91</v>
      </c>
      <c r="C247" s="80">
        <v>530223272</v>
      </c>
      <c r="D247" s="16"/>
      <c r="E247" s="101" t="s">
        <v>600</v>
      </c>
      <c r="F247" s="41">
        <f t="shared" ref="F247:H247" si="49">F248</f>
        <v>2400</v>
      </c>
      <c r="G247" s="41">
        <f t="shared" si="49"/>
        <v>2400</v>
      </c>
      <c r="H247" s="41">
        <f t="shared" si="49"/>
        <v>1426.3</v>
      </c>
    </row>
    <row r="248" spans="1:8" ht="39.6" x14ac:dyDescent="0.25">
      <c r="A248" s="16" t="s">
        <v>98</v>
      </c>
      <c r="B248" s="16" t="s">
        <v>91</v>
      </c>
      <c r="C248" s="80">
        <v>530223272</v>
      </c>
      <c r="D248" s="84" t="s">
        <v>220</v>
      </c>
      <c r="E248" s="101" t="s">
        <v>221</v>
      </c>
      <c r="F248" s="41">
        <v>2400</v>
      </c>
      <c r="G248" s="41">
        <v>2400</v>
      </c>
      <c r="H248" s="41">
        <v>1426.3</v>
      </c>
    </row>
    <row r="249" spans="1:8" ht="14.4" x14ac:dyDescent="0.3">
      <c r="A249" s="30" t="s">
        <v>98</v>
      </c>
      <c r="B249" s="30" t="s">
        <v>92</v>
      </c>
      <c r="C249" s="30"/>
      <c r="D249" s="30"/>
      <c r="E249" s="27" t="s">
        <v>44</v>
      </c>
      <c r="F249" s="40">
        <f>F250+F254+F274</f>
        <v>52343.1</v>
      </c>
      <c r="G249" s="40">
        <f t="shared" ref="G249:H249" si="50">G250+G254+G274</f>
        <v>20504.099999999999</v>
      </c>
      <c r="H249" s="40">
        <f t="shared" si="50"/>
        <v>21584.1</v>
      </c>
    </row>
    <row r="250" spans="1:8" ht="66" x14ac:dyDescent="0.25">
      <c r="A250" s="5" t="s">
        <v>98</v>
      </c>
      <c r="B250" s="5" t="s">
        <v>92</v>
      </c>
      <c r="C250" s="76">
        <v>400000000</v>
      </c>
      <c r="D250" s="5"/>
      <c r="E250" s="64" t="s">
        <v>446</v>
      </c>
      <c r="F250" s="99">
        <f t="shared" ref="F250:H251" si="51">F251</f>
        <v>12819.1</v>
      </c>
      <c r="G250" s="99">
        <f t="shared" si="51"/>
        <v>11619.1</v>
      </c>
      <c r="H250" s="99">
        <f t="shared" si="51"/>
        <v>11619.1</v>
      </c>
    </row>
    <row r="251" spans="1:8" ht="126.75" customHeight="1" x14ac:dyDescent="0.25">
      <c r="A251" s="16" t="s">
        <v>98</v>
      </c>
      <c r="B251" s="16" t="s">
        <v>92</v>
      </c>
      <c r="C251" s="75">
        <v>430000000</v>
      </c>
      <c r="D251" s="16"/>
      <c r="E251" s="46" t="s">
        <v>315</v>
      </c>
      <c r="F251" s="96">
        <f t="shared" si="51"/>
        <v>12819.1</v>
      </c>
      <c r="G251" s="96">
        <f t="shared" si="51"/>
        <v>11619.1</v>
      </c>
      <c r="H251" s="96">
        <f t="shared" si="51"/>
        <v>11619.1</v>
      </c>
    </row>
    <row r="252" spans="1:8" ht="79.2" x14ac:dyDescent="0.25">
      <c r="A252" s="16" t="s">
        <v>98</v>
      </c>
      <c r="B252" s="16" t="s">
        <v>92</v>
      </c>
      <c r="C252" s="74">
        <v>430227330</v>
      </c>
      <c r="D252" s="16"/>
      <c r="E252" s="101" t="s">
        <v>175</v>
      </c>
      <c r="F252" s="41">
        <f>F253</f>
        <v>12819.1</v>
      </c>
      <c r="G252" s="41">
        <f>G253</f>
        <v>11619.1</v>
      </c>
      <c r="H252" s="41">
        <f>H253</f>
        <v>11619.1</v>
      </c>
    </row>
    <row r="253" spans="1:8" ht="66" x14ac:dyDescent="0.25">
      <c r="A253" s="16" t="s">
        <v>98</v>
      </c>
      <c r="B253" s="16" t="s">
        <v>92</v>
      </c>
      <c r="C253" s="74">
        <v>430227330</v>
      </c>
      <c r="D253" s="16" t="s">
        <v>13</v>
      </c>
      <c r="E253" s="101" t="s">
        <v>338</v>
      </c>
      <c r="F253" s="39">
        <v>12819.1</v>
      </c>
      <c r="G253" s="39">
        <v>11619.1</v>
      </c>
      <c r="H253" s="39">
        <v>11619.1</v>
      </c>
    </row>
    <row r="254" spans="1:8" ht="79.2" x14ac:dyDescent="0.25">
      <c r="A254" s="5" t="s">
        <v>98</v>
      </c>
      <c r="B254" s="5" t="s">
        <v>92</v>
      </c>
      <c r="C254" s="82" t="s">
        <v>35</v>
      </c>
      <c r="D254" s="16"/>
      <c r="E254" s="53" t="s">
        <v>681</v>
      </c>
      <c r="F254" s="99">
        <f>F255+F262+F269</f>
        <v>39424</v>
      </c>
      <c r="G254" s="99">
        <f>G255+G262+G269</f>
        <v>8885</v>
      </c>
      <c r="H254" s="99">
        <f>H255+H262+H269</f>
        <v>9965</v>
      </c>
    </row>
    <row r="255" spans="1:8" ht="39.6" x14ac:dyDescent="0.25">
      <c r="A255" s="16" t="s">
        <v>98</v>
      </c>
      <c r="B255" s="16" t="s">
        <v>92</v>
      </c>
      <c r="C255" s="52" t="s">
        <v>36</v>
      </c>
      <c r="D255" s="16"/>
      <c r="E255" s="48" t="s">
        <v>690</v>
      </c>
      <c r="F255" s="96">
        <f>F256+F258+F260</f>
        <v>483</v>
      </c>
      <c r="G255" s="96">
        <f t="shared" ref="G255:H255" si="52">G256+G258+G260</f>
        <v>485</v>
      </c>
      <c r="H255" s="96">
        <f t="shared" si="52"/>
        <v>565</v>
      </c>
    </row>
    <row r="256" spans="1:8" ht="26.4" x14ac:dyDescent="0.3">
      <c r="A256" s="16" t="s">
        <v>98</v>
      </c>
      <c r="B256" s="16" t="s">
        <v>92</v>
      </c>
      <c r="C256" s="21" t="s">
        <v>604</v>
      </c>
      <c r="D256" s="3"/>
      <c r="E256" s="101" t="s">
        <v>194</v>
      </c>
      <c r="F256" s="41">
        <f t="shared" ref="F256:H256" si="53">F257</f>
        <v>443</v>
      </c>
      <c r="G256" s="41">
        <f t="shared" si="53"/>
        <v>445</v>
      </c>
      <c r="H256" s="41">
        <f t="shared" si="53"/>
        <v>445</v>
      </c>
    </row>
    <row r="257" spans="1:8" ht="39.6" x14ac:dyDescent="0.25">
      <c r="A257" s="16" t="s">
        <v>98</v>
      </c>
      <c r="B257" s="16" t="s">
        <v>92</v>
      </c>
      <c r="C257" s="21" t="s">
        <v>604</v>
      </c>
      <c r="D257" s="84" t="s">
        <v>220</v>
      </c>
      <c r="E257" s="101" t="s">
        <v>221</v>
      </c>
      <c r="F257" s="41">
        <v>443</v>
      </c>
      <c r="G257" s="39">
        <v>445</v>
      </c>
      <c r="H257" s="39">
        <v>445</v>
      </c>
    </row>
    <row r="258" spans="1:8" ht="26.4" x14ac:dyDescent="0.25">
      <c r="A258" s="16" t="s">
        <v>98</v>
      </c>
      <c r="B258" s="16" t="s">
        <v>92</v>
      </c>
      <c r="C258" s="21" t="s">
        <v>605</v>
      </c>
      <c r="D258" s="16"/>
      <c r="E258" s="101" t="s">
        <v>355</v>
      </c>
      <c r="F258" s="41">
        <f t="shared" ref="F258:H258" si="54">F259</f>
        <v>40</v>
      </c>
      <c r="G258" s="41">
        <f t="shared" si="54"/>
        <v>40</v>
      </c>
      <c r="H258" s="41">
        <f t="shared" si="54"/>
        <v>40</v>
      </c>
    </row>
    <row r="259" spans="1:8" ht="39.6" x14ac:dyDescent="0.25">
      <c r="A259" s="16" t="s">
        <v>98</v>
      </c>
      <c r="B259" s="16" t="s">
        <v>92</v>
      </c>
      <c r="C259" s="21" t="s">
        <v>605</v>
      </c>
      <c r="D259" s="84" t="s">
        <v>220</v>
      </c>
      <c r="E259" s="101" t="s">
        <v>221</v>
      </c>
      <c r="F259" s="41">
        <v>40</v>
      </c>
      <c r="G259" s="41">
        <v>40</v>
      </c>
      <c r="H259" s="41">
        <v>40</v>
      </c>
    </row>
    <row r="260" spans="1:8" ht="39.6" x14ac:dyDescent="0.25">
      <c r="A260" s="16" t="s">
        <v>98</v>
      </c>
      <c r="B260" s="16" t="s">
        <v>92</v>
      </c>
      <c r="C260" s="21" t="s">
        <v>688</v>
      </c>
      <c r="D260" s="84"/>
      <c r="E260" s="101" t="s">
        <v>689</v>
      </c>
      <c r="F260" s="41">
        <f>F261</f>
        <v>0</v>
      </c>
      <c r="G260" s="41">
        <f t="shared" ref="G260:H260" si="55">G261</f>
        <v>0</v>
      </c>
      <c r="H260" s="41">
        <f t="shared" si="55"/>
        <v>80</v>
      </c>
    </row>
    <row r="261" spans="1:8" ht="39.6" x14ac:dyDescent="0.25">
      <c r="A261" s="16" t="s">
        <v>98</v>
      </c>
      <c r="B261" s="16" t="s">
        <v>92</v>
      </c>
      <c r="C261" s="21" t="s">
        <v>688</v>
      </c>
      <c r="D261" s="84" t="s">
        <v>220</v>
      </c>
      <c r="E261" s="101" t="s">
        <v>221</v>
      </c>
      <c r="F261" s="41">
        <v>0</v>
      </c>
      <c r="G261" s="41">
        <v>0</v>
      </c>
      <c r="H261" s="41">
        <v>80</v>
      </c>
    </row>
    <row r="262" spans="1:8" ht="26.4" x14ac:dyDescent="0.25">
      <c r="A262" s="47" t="s">
        <v>98</v>
      </c>
      <c r="B262" s="47" t="s">
        <v>92</v>
      </c>
      <c r="C262" s="52" t="s">
        <v>398</v>
      </c>
      <c r="D262" s="16"/>
      <c r="E262" s="46" t="s">
        <v>365</v>
      </c>
      <c r="F262" s="96">
        <f>F263+F265+F267</f>
        <v>18208.900000000001</v>
      </c>
      <c r="G262" s="96">
        <f t="shared" ref="G262:H262" si="56">G263+G265+G267</f>
        <v>2800</v>
      </c>
      <c r="H262" s="96">
        <f t="shared" si="56"/>
        <v>2900</v>
      </c>
    </row>
    <row r="263" spans="1:8" ht="39.6" x14ac:dyDescent="0.25">
      <c r="A263" s="16" t="s">
        <v>98</v>
      </c>
      <c r="B263" s="16" t="s">
        <v>92</v>
      </c>
      <c r="C263" s="21" t="s">
        <v>608</v>
      </c>
      <c r="D263" s="16"/>
      <c r="E263" s="100" t="s">
        <v>195</v>
      </c>
      <c r="F263" s="41">
        <f>F264</f>
        <v>250</v>
      </c>
      <c r="G263" s="41">
        <f>G264</f>
        <v>250</v>
      </c>
      <c r="H263" s="41">
        <f>H264</f>
        <v>250</v>
      </c>
    </row>
    <row r="264" spans="1:8" ht="39.6" x14ac:dyDescent="0.25">
      <c r="A264" s="16" t="s">
        <v>98</v>
      </c>
      <c r="B264" s="16" t="s">
        <v>92</v>
      </c>
      <c r="C264" s="21" t="s">
        <v>608</v>
      </c>
      <c r="D264" s="84" t="s">
        <v>220</v>
      </c>
      <c r="E264" s="101" t="s">
        <v>221</v>
      </c>
      <c r="F264" s="41">
        <v>250</v>
      </c>
      <c r="G264" s="41">
        <v>250</v>
      </c>
      <c r="H264" s="41">
        <v>250</v>
      </c>
    </row>
    <row r="265" spans="1:8" ht="26.4" x14ac:dyDescent="0.25">
      <c r="A265" s="16" t="s">
        <v>98</v>
      </c>
      <c r="B265" s="16" t="s">
        <v>92</v>
      </c>
      <c r="C265" s="21" t="s">
        <v>610</v>
      </c>
      <c r="D265" s="84"/>
      <c r="E265" s="101" t="s">
        <v>609</v>
      </c>
      <c r="F265" s="41">
        <f>F266</f>
        <v>590</v>
      </c>
      <c r="G265" s="41">
        <f t="shared" ref="G265:H265" si="57">G266</f>
        <v>550</v>
      </c>
      <c r="H265" s="41">
        <f t="shared" si="57"/>
        <v>550</v>
      </c>
    </row>
    <row r="266" spans="1:8" ht="39.6" x14ac:dyDescent="0.25">
      <c r="A266" s="16" t="s">
        <v>98</v>
      </c>
      <c r="B266" s="16" t="s">
        <v>92</v>
      </c>
      <c r="C266" s="21" t="s">
        <v>610</v>
      </c>
      <c r="D266" s="84" t="s">
        <v>220</v>
      </c>
      <c r="E266" s="101" t="s">
        <v>221</v>
      </c>
      <c r="F266" s="41">
        <v>590</v>
      </c>
      <c r="G266" s="41">
        <v>550</v>
      </c>
      <c r="H266" s="41">
        <v>550</v>
      </c>
    </row>
    <row r="267" spans="1:8" ht="39.6" x14ac:dyDescent="0.25">
      <c r="A267" s="16" t="s">
        <v>98</v>
      </c>
      <c r="B267" s="16" t="s">
        <v>92</v>
      </c>
      <c r="C267" s="21" t="s">
        <v>611</v>
      </c>
      <c r="D267" s="16"/>
      <c r="E267" s="101" t="s">
        <v>397</v>
      </c>
      <c r="F267" s="111">
        <f t="shared" ref="F267:H267" si="58">F268</f>
        <v>17368.900000000001</v>
      </c>
      <c r="G267" s="41">
        <f t="shared" si="58"/>
        <v>2000</v>
      </c>
      <c r="H267" s="41">
        <f t="shared" si="58"/>
        <v>2100</v>
      </c>
    </row>
    <row r="268" spans="1:8" ht="39.6" x14ac:dyDescent="0.25">
      <c r="A268" s="16" t="s">
        <v>98</v>
      </c>
      <c r="B268" s="16" t="s">
        <v>92</v>
      </c>
      <c r="C268" s="21" t="s">
        <v>611</v>
      </c>
      <c r="D268" s="84" t="s">
        <v>220</v>
      </c>
      <c r="E268" s="101" t="s">
        <v>221</v>
      </c>
      <c r="F268" s="111">
        <v>17368.900000000001</v>
      </c>
      <c r="G268" s="41">
        <v>2000</v>
      </c>
      <c r="H268" s="41">
        <v>2100</v>
      </c>
    </row>
    <row r="269" spans="1:8" ht="39.6" x14ac:dyDescent="0.25">
      <c r="A269" s="16" t="s">
        <v>98</v>
      </c>
      <c r="B269" s="16" t="s">
        <v>92</v>
      </c>
      <c r="C269" s="52" t="s">
        <v>37</v>
      </c>
      <c r="D269" s="16"/>
      <c r="E269" s="46" t="s">
        <v>613</v>
      </c>
      <c r="F269" s="111">
        <f>F270+F272</f>
        <v>20732.099999999999</v>
      </c>
      <c r="G269" s="111">
        <f t="shared" ref="G269:H269" si="59">G270+G272</f>
        <v>5600</v>
      </c>
      <c r="H269" s="111">
        <f t="shared" si="59"/>
        <v>6500</v>
      </c>
    </row>
    <row r="270" spans="1:8" ht="39.6" x14ac:dyDescent="0.25">
      <c r="A270" s="16" t="s">
        <v>98</v>
      </c>
      <c r="B270" s="16" t="s">
        <v>92</v>
      </c>
      <c r="C270" s="21" t="s">
        <v>615</v>
      </c>
      <c r="D270" s="16"/>
      <c r="E270" s="103" t="s">
        <v>614</v>
      </c>
      <c r="F270" s="111">
        <f>F271</f>
        <v>19821.8</v>
      </c>
      <c r="G270" s="111">
        <f t="shared" ref="G270:H270" si="60">G271</f>
        <v>1000</v>
      </c>
      <c r="H270" s="111">
        <f t="shared" si="60"/>
        <v>1000</v>
      </c>
    </row>
    <row r="271" spans="1:8" ht="39.6" x14ac:dyDescent="0.25">
      <c r="A271" s="16" t="s">
        <v>98</v>
      </c>
      <c r="B271" s="16" t="s">
        <v>92</v>
      </c>
      <c r="C271" s="21" t="s">
        <v>615</v>
      </c>
      <c r="D271" s="84" t="s">
        <v>220</v>
      </c>
      <c r="E271" s="101" t="s">
        <v>221</v>
      </c>
      <c r="F271" s="111">
        <v>19821.8</v>
      </c>
      <c r="G271" s="41">
        <v>1000</v>
      </c>
      <c r="H271" s="41">
        <v>1000</v>
      </c>
    </row>
    <row r="272" spans="1:8" ht="26.4" x14ac:dyDescent="0.25">
      <c r="A272" s="16" t="s">
        <v>98</v>
      </c>
      <c r="B272" s="16" t="s">
        <v>92</v>
      </c>
      <c r="C272" s="21" t="s">
        <v>616</v>
      </c>
      <c r="D272" s="16"/>
      <c r="E272" s="103" t="s">
        <v>400</v>
      </c>
      <c r="F272" s="111">
        <f>F273</f>
        <v>910.3</v>
      </c>
      <c r="G272" s="111">
        <f t="shared" ref="G272:H272" si="61">G273</f>
        <v>4600</v>
      </c>
      <c r="H272" s="111">
        <f t="shared" si="61"/>
        <v>5500</v>
      </c>
    </row>
    <row r="273" spans="1:8" x14ac:dyDescent="0.25">
      <c r="A273" s="16" t="s">
        <v>98</v>
      </c>
      <c r="B273" s="16" t="s">
        <v>92</v>
      </c>
      <c r="C273" s="21" t="s">
        <v>616</v>
      </c>
      <c r="D273" s="113" t="s">
        <v>260</v>
      </c>
      <c r="E273" s="110" t="s">
        <v>284</v>
      </c>
      <c r="F273" s="111">
        <v>910.3</v>
      </c>
      <c r="G273" s="41">
        <v>4600</v>
      </c>
      <c r="H273" s="41">
        <v>5500</v>
      </c>
    </row>
    <row r="274" spans="1:8" ht="39.6" x14ac:dyDescent="0.25">
      <c r="A274" s="16" t="s">
        <v>98</v>
      </c>
      <c r="B274" s="16" t="s">
        <v>92</v>
      </c>
      <c r="C274" s="84" t="s">
        <v>26</v>
      </c>
      <c r="D274" s="84"/>
      <c r="E274" s="103" t="s">
        <v>41</v>
      </c>
      <c r="F274" s="41">
        <f>F275</f>
        <v>100</v>
      </c>
      <c r="G274" s="41">
        <f t="shared" ref="G274:H274" si="62">G275</f>
        <v>0</v>
      </c>
      <c r="H274" s="41">
        <f t="shared" si="62"/>
        <v>0</v>
      </c>
    </row>
    <row r="275" spans="1:8" ht="52.8" x14ac:dyDescent="0.25">
      <c r="A275" s="16" t="s">
        <v>98</v>
      </c>
      <c r="B275" s="16" t="s">
        <v>92</v>
      </c>
      <c r="C275" s="84" t="s">
        <v>762</v>
      </c>
      <c r="D275" s="16"/>
      <c r="E275" s="54" t="s">
        <v>761</v>
      </c>
      <c r="F275" s="41">
        <f>SUM(F276:F276)</f>
        <v>100</v>
      </c>
      <c r="G275" s="41">
        <f>SUM(G276:G276)</f>
        <v>0</v>
      </c>
      <c r="H275" s="41">
        <f>SUM(H276:H276)</f>
        <v>0</v>
      </c>
    </row>
    <row r="276" spans="1:8" ht="39.6" x14ac:dyDescent="0.25">
      <c r="A276" s="16" t="s">
        <v>98</v>
      </c>
      <c r="B276" s="16" t="s">
        <v>92</v>
      </c>
      <c r="C276" s="84" t="s">
        <v>762</v>
      </c>
      <c r="D276" s="84" t="s">
        <v>220</v>
      </c>
      <c r="E276" s="101" t="s">
        <v>221</v>
      </c>
      <c r="F276" s="39">
        <v>100</v>
      </c>
      <c r="G276" s="39">
        <v>0</v>
      </c>
      <c r="H276" s="39">
        <v>0</v>
      </c>
    </row>
    <row r="277" spans="1:8" ht="14.4" x14ac:dyDescent="0.3">
      <c r="A277" s="30" t="s">
        <v>98</v>
      </c>
      <c r="B277" s="30" t="s">
        <v>96</v>
      </c>
      <c r="C277" s="30"/>
      <c r="D277" s="30"/>
      <c r="E277" s="27" t="s">
        <v>51</v>
      </c>
      <c r="F277" s="40">
        <f>F278+F284+F319+F329+F336</f>
        <v>173100.3</v>
      </c>
      <c r="G277" s="40">
        <f t="shared" ref="G277:H277" si="63">G278+G284+G319+G329</f>
        <v>19053.7</v>
      </c>
      <c r="H277" s="40">
        <f t="shared" si="63"/>
        <v>18810</v>
      </c>
    </row>
    <row r="278" spans="1:8" ht="66" x14ac:dyDescent="0.25">
      <c r="A278" s="5" t="s">
        <v>98</v>
      </c>
      <c r="B278" s="5" t="s">
        <v>96</v>
      </c>
      <c r="C278" s="78" t="s">
        <v>68</v>
      </c>
      <c r="D278" s="16"/>
      <c r="E278" s="63" t="s">
        <v>448</v>
      </c>
      <c r="F278" s="99">
        <f t="shared" ref="F278:H278" si="64">F279</f>
        <v>629.29999999999995</v>
      </c>
      <c r="G278" s="99">
        <f t="shared" si="64"/>
        <v>529.29999999999995</v>
      </c>
      <c r="H278" s="99">
        <f t="shared" si="64"/>
        <v>529.29999999999995</v>
      </c>
    </row>
    <row r="279" spans="1:8" ht="52.8" x14ac:dyDescent="0.25">
      <c r="A279" s="47" t="s">
        <v>98</v>
      </c>
      <c r="B279" s="47" t="s">
        <v>96</v>
      </c>
      <c r="C279" s="77" t="s">
        <v>69</v>
      </c>
      <c r="D279" s="16"/>
      <c r="E279" s="60" t="s">
        <v>603</v>
      </c>
      <c r="F279" s="96">
        <f>F280+F282</f>
        <v>629.29999999999995</v>
      </c>
      <c r="G279" s="96">
        <f t="shared" ref="G279:H279" si="65">G280+G282</f>
        <v>529.29999999999995</v>
      </c>
      <c r="H279" s="96">
        <f t="shared" si="65"/>
        <v>529.29999999999995</v>
      </c>
    </row>
    <row r="280" spans="1:8" ht="39.6" x14ac:dyDescent="0.25">
      <c r="A280" s="84" t="s">
        <v>98</v>
      </c>
      <c r="B280" s="84" t="s">
        <v>96</v>
      </c>
      <c r="C280" s="192" t="s">
        <v>601</v>
      </c>
      <c r="D280" s="16"/>
      <c r="E280" s="101" t="s">
        <v>151</v>
      </c>
      <c r="F280" s="41">
        <f t="shared" ref="F280:H280" si="66">F281</f>
        <v>620.29999999999995</v>
      </c>
      <c r="G280" s="41">
        <f t="shared" si="66"/>
        <v>520.29999999999995</v>
      </c>
      <c r="H280" s="41">
        <f t="shared" si="66"/>
        <v>520.29999999999995</v>
      </c>
    </row>
    <row r="281" spans="1:8" ht="39.6" x14ac:dyDescent="0.25">
      <c r="A281" s="84" t="s">
        <v>98</v>
      </c>
      <c r="B281" s="84" t="s">
        <v>96</v>
      </c>
      <c r="C281" s="192" t="s">
        <v>601</v>
      </c>
      <c r="D281" s="84" t="s">
        <v>220</v>
      </c>
      <c r="E281" s="101" t="s">
        <v>221</v>
      </c>
      <c r="F281" s="41">
        <v>620.29999999999995</v>
      </c>
      <c r="G281" s="41">
        <v>520.29999999999995</v>
      </c>
      <c r="H281" s="41">
        <v>520.29999999999995</v>
      </c>
    </row>
    <row r="282" spans="1:8" ht="39.6" x14ac:dyDescent="0.25">
      <c r="A282" s="84" t="s">
        <v>98</v>
      </c>
      <c r="B282" s="84" t="s">
        <v>96</v>
      </c>
      <c r="C282" s="192" t="s">
        <v>682</v>
      </c>
      <c r="D282" s="84"/>
      <c r="E282" s="101" t="s">
        <v>683</v>
      </c>
      <c r="F282" s="41">
        <f>F283</f>
        <v>9</v>
      </c>
      <c r="G282" s="41">
        <f t="shared" ref="G282:H282" si="67">G283</f>
        <v>9</v>
      </c>
      <c r="H282" s="41">
        <f t="shared" si="67"/>
        <v>9</v>
      </c>
    </row>
    <row r="283" spans="1:8" ht="39.6" x14ac:dyDescent="0.25">
      <c r="A283" s="84" t="s">
        <v>98</v>
      </c>
      <c r="B283" s="84" t="s">
        <v>96</v>
      </c>
      <c r="C283" s="192" t="s">
        <v>682</v>
      </c>
      <c r="D283" s="84" t="s">
        <v>220</v>
      </c>
      <c r="E283" s="101" t="s">
        <v>221</v>
      </c>
      <c r="F283" s="41">
        <v>9</v>
      </c>
      <c r="G283" s="41">
        <v>9</v>
      </c>
      <c r="H283" s="41">
        <v>9</v>
      </c>
    </row>
    <row r="284" spans="1:8" ht="66" x14ac:dyDescent="0.25">
      <c r="A284" s="5" t="s">
        <v>98</v>
      </c>
      <c r="B284" s="5" t="s">
        <v>96</v>
      </c>
      <c r="C284" s="73" t="s">
        <v>58</v>
      </c>
      <c r="D284" s="16"/>
      <c r="E284" s="53" t="s">
        <v>440</v>
      </c>
      <c r="F284" s="99">
        <f>F285+F294+F299+F306</f>
        <v>37254.200000000004</v>
      </c>
      <c r="G284" s="99">
        <f t="shared" ref="G284:H284" si="68">G285+G294+G299+G306</f>
        <v>16307</v>
      </c>
      <c r="H284" s="99">
        <f t="shared" si="68"/>
        <v>16307</v>
      </c>
    </row>
    <row r="285" spans="1:8" ht="39.6" x14ac:dyDescent="0.25">
      <c r="A285" s="84" t="s">
        <v>98</v>
      </c>
      <c r="B285" s="84" t="s">
        <v>96</v>
      </c>
      <c r="C285" s="52" t="s">
        <v>59</v>
      </c>
      <c r="D285" s="47"/>
      <c r="E285" s="48" t="s">
        <v>196</v>
      </c>
      <c r="F285" s="96">
        <f>F286+F288+F290+F292</f>
        <v>9552.9</v>
      </c>
      <c r="G285" s="96">
        <f t="shared" ref="G285:H285" si="69">G286+G288+G290+G292</f>
        <v>5450</v>
      </c>
      <c r="H285" s="96">
        <f t="shared" si="69"/>
        <v>5450</v>
      </c>
    </row>
    <row r="286" spans="1:8" ht="39.6" x14ac:dyDescent="0.25">
      <c r="A286" s="16" t="s">
        <v>98</v>
      </c>
      <c r="B286" s="84" t="s">
        <v>96</v>
      </c>
      <c r="C286" s="74">
        <v>1210123505</v>
      </c>
      <c r="D286" s="21"/>
      <c r="E286" s="101" t="s">
        <v>632</v>
      </c>
      <c r="F286" s="41">
        <f>F287</f>
        <v>3473.5</v>
      </c>
      <c r="G286" s="41">
        <f>G287</f>
        <v>1750</v>
      </c>
      <c r="H286" s="41">
        <f>H287</f>
        <v>1750</v>
      </c>
    </row>
    <row r="287" spans="1:8" ht="39.6" x14ac:dyDescent="0.25">
      <c r="A287" s="84" t="s">
        <v>98</v>
      </c>
      <c r="B287" s="84" t="s">
        <v>96</v>
      </c>
      <c r="C287" s="74">
        <v>1210123505</v>
      </c>
      <c r="D287" s="84" t="s">
        <v>220</v>
      </c>
      <c r="E287" s="101" t="s">
        <v>221</v>
      </c>
      <c r="F287" s="39">
        <v>3473.5</v>
      </c>
      <c r="G287" s="39">
        <v>1750</v>
      </c>
      <c r="H287" s="39">
        <v>1750</v>
      </c>
    </row>
    <row r="288" spans="1:8" ht="66" x14ac:dyDescent="0.25">
      <c r="A288" s="84" t="s">
        <v>98</v>
      </c>
      <c r="B288" s="84" t="s">
        <v>96</v>
      </c>
      <c r="C288" s="74">
        <v>1210123510</v>
      </c>
      <c r="D288" s="21"/>
      <c r="E288" s="101" t="s">
        <v>248</v>
      </c>
      <c r="F288" s="41">
        <f>F289</f>
        <v>5279.4</v>
      </c>
      <c r="G288" s="41">
        <f>G289</f>
        <v>2850</v>
      </c>
      <c r="H288" s="41">
        <f>H289</f>
        <v>2850</v>
      </c>
    </row>
    <row r="289" spans="1:8" ht="39.6" x14ac:dyDescent="0.25">
      <c r="A289" s="16" t="s">
        <v>98</v>
      </c>
      <c r="B289" s="84" t="s">
        <v>96</v>
      </c>
      <c r="C289" s="74">
        <v>1210123510</v>
      </c>
      <c r="D289" s="84" t="s">
        <v>220</v>
      </c>
      <c r="E289" s="101" t="s">
        <v>221</v>
      </c>
      <c r="F289" s="41">
        <v>5279.4</v>
      </c>
      <c r="G289" s="41">
        <v>2850</v>
      </c>
      <c r="H289" s="41">
        <v>2850</v>
      </c>
    </row>
    <row r="290" spans="1:8" ht="26.4" x14ac:dyDescent="0.25">
      <c r="A290" s="84" t="s">
        <v>98</v>
      </c>
      <c r="B290" s="84" t="s">
        <v>96</v>
      </c>
      <c r="C290" s="74">
        <v>1210123515</v>
      </c>
      <c r="D290" s="16"/>
      <c r="E290" s="101" t="s">
        <v>24</v>
      </c>
      <c r="F290" s="41">
        <f>F291</f>
        <v>500</v>
      </c>
      <c r="G290" s="41">
        <f>G291</f>
        <v>500</v>
      </c>
      <c r="H290" s="41">
        <f>H291</f>
        <v>500</v>
      </c>
    </row>
    <row r="291" spans="1:8" ht="39.6" x14ac:dyDescent="0.25">
      <c r="A291" s="84" t="s">
        <v>98</v>
      </c>
      <c r="B291" s="84" t="s">
        <v>96</v>
      </c>
      <c r="C291" s="74">
        <v>1210123515</v>
      </c>
      <c r="D291" s="84" t="s">
        <v>220</v>
      </c>
      <c r="E291" s="101" t="s">
        <v>221</v>
      </c>
      <c r="F291" s="41">
        <v>500</v>
      </c>
      <c r="G291" s="41">
        <v>500</v>
      </c>
      <c r="H291" s="41">
        <v>500</v>
      </c>
    </row>
    <row r="292" spans="1:8" ht="26.4" x14ac:dyDescent="0.25">
      <c r="A292" s="16" t="s">
        <v>98</v>
      </c>
      <c r="B292" s="84" t="s">
        <v>96</v>
      </c>
      <c r="C292" s="74">
        <v>1210223520</v>
      </c>
      <c r="D292" s="16"/>
      <c r="E292" s="101" t="s">
        <v>249</v>
      </c>
      <c r="F292" s="41">
        <f>F293</f>
        <v>300</v>
      </c>
      <c r="G292" s="41">
        <f>G293</f>
        <v>350</v>
      </c>
      <c r="H292" s="41">
        <f>H293</f>
        <v>350</v>
      </c>
    </row>
    <row r="293" spans="1:8" ht="39.6" x14ac:dyDescent="0.25">
      <c r="A293" s="84" t="s">
        <v>98</v>
      </c>
      <c r="B293" s="84" t="s">
        <v>96</v>
      </c>
      <c r="C293" s="74">
        <v>1210223520</v>
      </c>
      <c r="D293" s="84" t="s">
        <v>220</v>
      </c>
      <c r="E293" s="101" t="s">
        <v>221</v>
      </c>
      <c r="F293" s="39">
        <v>300</v>
      </c>
      <c r="G293" s="39">
        <v>350</v>
      </c>
      <c r="H293" s="39">
        <v>350</v>
      </c>
    </row>
    <row r="294" spans="1:8" ht="26.4" x14ac:dyDescent="0.25">
      <c r="A294" s="84" t="s">
        <v>98</v>
      </c>
      <c r="B294" s="84" t="s">
        <v>96</v>
      </c>
      <c r="C294" s="52" t="s">
        <v>60</v>
      </c>
      <c r="D294" s="47"/>
      <c r="E294" s="48" t="s">
        <v>27</v>
      </c>
      <c r="F294" s="96">
        <f>F295+F297</f>
        <v>1610.5</v>
      </c>
      <c r="G294" s="96">
        <f t="shared" ref="G294:H294" si="70">G295+G297</f>
        <v>1325</v>
      </c>
      <c r="H294" s="96">
        <f t="shared" si="70"/>
        <v>1325</v>
      </c>
    </row>
    <row r="295" spans="1:8" ht="26.4" x14ac:dyDescent="0.25">
      <c r="A295" s="84" t="s">
        <v>98</v>
      </c>
      <c r="B295" s="84" t="s">
        <v>96</v>
      </c>
      <c r="C295" s="80">
        <v>1220123525</v>
      </c>
      <c r="D295" s="16"/>
      <c r="E295" s="101" t="s">
        <v>197</v>
      </c>
      <c r="F295" s="41">
        <f t="shared" ref="F295:H295" si="71">F296</f>
        <v>1610.5</v>
      </c>
      <c r="G295" s="41">
        <f t="shared" si="71"/>
        <v>850</v>
      </c>
      <c r="H295" s="41">
        <f t="shared" si="71"/>
        <v>850</v>
      </c>
    </row>
    <row r="296" spans="1:8" ht="39.6" x14ac:dyDescent="0.25">
      <c r="A296" s="84" t="s">
        <v>98</v>
      </c>
      <c r="B296" s="84" t="s">
        <v>96</v>
      </c>
      <c r="C296" s="80">
        <v>1220123525</v>
      </c>
      <c r="D296" s="84" t="s">
        <v>220</v>
      </c>
      <c r="E296" s="101" t="s">
        <v>221</v>
      </c>
      <c r="F296" s="41">
        <v>1610.5</v>
      </c>
      <c r="G296" s="41">
        <v>850</v>
      </c>
      <c r="H296" s="41">
        <v>850</v>
      </c>
    </row>
    <row r="297" spans="1:8" ht="26.4" x14ac:dyDescent="0.25">
      <c r="A297" s="84" t="s">
        <v>98</v>
      </c>
      <c r="B297" s="84" t="s">
        <v>96</v>
      </c>
      <c r="C297" s="80">
        <v>1220223530</v>
      </c>
      <c r="D297" s="16"/>
      <c r="E297" s="101" t="s">
        <v>198</v>
      </c>
      <c r="F297" s="41">
        <f>F298</f>
        <v>0</v>
      </c>
      <c r="G297" s="41">
        <f>G298</f>
        <v>475</v>
      </c>
      <c r="H297" s="41">
        <f>H298</f>
        <v>475</v>
      </c>
    </row>
    <row r="298" spans="1:8" ht="39.6" x14ac:dyDescent="0.25">
      <c r="A298" s="84" t="s">
        <v>98</v>
      </c>
      <c r="B298" s="84" t="s">
        <v>96</v>
      </c>
      <c r="C298" s="80">
        <v>1220223530</v>
      </c>
      <c r="D298" s="84" t="s">
        <v>220</v>
      </c>
      <c r="E298" s="101" t="s">
        <v>221</v>
      </c>
      <c r="F298" s="39">
        <v>0</v>
      </c>
      <c r="G298" s="39">
        <v>475</v>
      </c>
      <c r="H298" s="39">
        <v>475</v>
      </c>
    </row>
    <row r="299" spans="1:8" ht="39.6" x14ac:dyDescent="0.25">
      <c r="A299" s="84" t="s">
        <v>98</v>
      </c>
      <c r="B299" s="84" t="s">
        <v>96</v>
      </c>
      <c r="C299" s="52" t="s">
        <v>61</v>
      </c>
      <c r="D299" s="47"/>
      <c r="E299" s="48" t="s">
        <v>199</v>
      </c>
      <c r="F299" s="96">
        <f>F300+F302+F304</f>
        <v>4975</v>
      </c>
      <c r="G299" s="96">
        <f t="shared" ref="G299:H299" si="72">G300+G302+G304</f>
        <v>4407</v>
      </c>
      <c r="H299" s="96">
        <f t="shared" si="72"/>
        <v>4407</v>
      </c>
    </row>
    <row r="300" spans="1:8" ht="26.4" x14ac:dyDescent="0.25">
      <c r="A300" s="84" t="s">
        <v>98</v>
      </c>
      <c r="B300" s="84" t="s">
        <v>96</v>
      </c>
      <c r="C300" s="21" t="s">
        <v>635</v>
      </c>
      <c r="D300" s="16"/>
      <c r="E300" s="101" t="s">
        <v>320</v>
      </c>
      <c r="F300" s="41">
        <f>F301</f>
        <v>3800</v>
      </c>
      <c r="G300" s="41">
        <f>G301</f>
        <v>3800</v>
      </c>
      <c r="H300" s="41">
        <f>H301</f>
        <v>3800</v>
      </c>
    </row>
    <row r="301" spans="1:8" ht="39.6" x14ac:dyDescent="0.25">
      <c r="A301" s="84" t="s">
        <v>98</v>
      </c>
      <c r="B301" s="84" t="s">
        <v>96</v>
      </c>
      <c r="C301" s="21" t="s">
        <v>635</v>
      </c>
      <c r="D301" s="84" t="s">
        <v>220</v>
      </c>
      <c r="E301" s="101" t="s">
        <v>221</v>
      </c>
      <c r="F301" s="41">
        <v>3800</v>
      </c>
      <c r="G301" s="41">
        <v>3800</v>
      </c>
      <c r="H301" s="41">
        <v>3800</v>
      </c>
    </row>
    <row r="302" spans="1:8" ht="26.4" x14ac:dyDescent="0.25">
      <c r="A302" s="84" t="s">
        <v>98</v>
      </c>
      <c r="B302" s="84" t="s">
        <v>96</v>
      </c>
      <c r="C302" s="21" t="s">
        <v>636</v>
      </c>
      <c r="D302" s="16"/>
      <c r="E302" s="101" t="s">
        <v>25</v>
      </c>
      <c r="F302" s="41">
        <f>F303</f>
        <v>1170</v>
      </c>
      <c r="G302" s="41">
        <f>G303</f>
        <v>600</v>
      </c>
      <c r="H302" s="41">
        <f>H303</f>
        <v>600</v>
      </c>
    </row>
    <row r="303" spans="1:8" ht="39.6" x14ac:dyDescent="0.25">
      <c r="A303" s="84" t="s">
        <v>98</v>
      </c>
      <c r="B303" s="84" t="s">
        <v>96</v>
      </c>
      <c r="C303" s="21" t="s">
        <v>636</v>
      </c>
      <c r="D303" s="84" t="s">
        <v>220</v>
      </c>
      <c r="E303" s="101" t="s">
        <v>221</v>
      </c>
      <c r="F303" s="41">
        <v>1170</v>
      </c>
      <c r="G303" s="41">
        <v>600</v>
      </c>
      <c r="H303" s="41">
        <v>600</v>
      </c>
    </row>
    <row r="304" spans="1:8" ht="26.4" x14ac:dyDescent="0.25">
      <c r="A304" s="84" t="s">
        <v>98</v>
      </c>
      <c r="B304" s="84" t="s">
        <v>96</v>
      </c>
      <c r="C304" s="21" t="s">
        <v>637</v>
      </c>
      <c r="D304" s="16"/>
      <c r="E304" s="101" t="s">
        <v>200</v>
      </c>
      <c r="F304" s="41">
        <f>F305</f>
        <v>5</v>
      </c>
      <c r="G304" s="41">
        <f>G305</f>
        <v>7</v>
      </c>
      <c r="H304" s="41">
        <f>H305</f>
        <v>7</v>
      </c>
    </row>
    <row r="305" spans="1:8" ht="39.6" x14ac:dyDescent="0.25">
      <c r="A305" s="84" t="s">
        <v>98</v>
      </c>
      <c r="B305" s="84" t="s">
        <v>96</v>
      </c>
      <c r="C305" s="21" t="s">
        <v>637</v>
      </c>
      <c r="D305" s="84" t="s">
        <v>220</v>
      </c>
      <c r="E305" s="101" t="s">
        <v>221</v>
      </c>
      <c r="F305" s="41">
        <v>5</v>
      </c>
      <c r="G305" s="41">
        <v>7</v>
      </c>
      <c r="H305" s="41">
        <v>7</v>
      </c>
    </row>
    <row r="306" spans="1:8" ht="52.8" x14ac:dyDescent="0.25">
      <c r="A306" s="84" t="s">
        <v>98</v>
      </c>
      <c r="B306" s="84" t="s">
        <v>96</v>
      </c>
      <c r="C306" s="52" t="s">
        <v>638</v>
      </c>
      <c r="D306" s="16"/>
      <c r="E306" s="60" t="s">
        <v>639</v>
      </c>
      <c r="F306" s="41">
        <f>F307+F309+F311+F313+F315+F317</f>
        <v>21115.800000000003</v>
      </c>
      <c r="G306" s="41">
        <f t="shared" ref="G306:H306" si="73">G307+G309+G311+G313+G315+G317</f>
        <v>5125</v>
      </c>
      <c r="H306" s="41">
        <f t="shared" si="73"/>
        <v>5125</v>
      </c>
    </row>
    <row r="307" spans="1:8" ht="26.4" x14ac:dyDescent="0.25">
      <c r="A307" s="84" t="s">
        <v>98</v>
      </c>
      <c r="B307" s="84" t="s">
        <v>96</v>
      </c>
      <c r="C307" s="21" t="s">
        <v>642</v>
      </c>
      <c r="D307" s="16"/>
      <c r="E307" s="101" t="s">
        <v>399</v>
      </c>
      <c r="F307" s="41">
        <f>F308</f>
        <v>500</v>
      </c>
      <c r="G307" s="41">
        <f>G308</f>
        <v>250</v>
      </c>
      <c r="H307" s="41">
        <f>H308</f>
        <v>250</v>
      </c>
    </row>
    <row r="308" spans="1:8" ht="39.6" x14ac:dyDescent="0.25">
      <c r="A308" s="84" t="s">
        <v>98</v>
      </c>
      <c r="B308" s="84" t="s">
        <v>96</v>
      </c>
      <c r="C308" s="21" t="s">
        <v>642</v>
      </c>
      <c r="D308" s="84" t="s">
        <v>220</v>
      </c>
      <c r="E308" s="101" t="s">
        <v>221</v>
      </c>
      <c r="F308" s="41">
        <v>500</v>
      </c>
      <c r="G308" s="41">
        <v>250</v>
      </c>
      <c r="H308" s="41">
        <v>250</v>
      </c>
    </row>
    <row r="309" spans="1:8" ht="26.4" x14ac:dyDescent="0.25">
      <c r="A309" s="84" t="s">
        <v>98</v>
      </c>
      <c r="B309" s="84" t="s">
        <v>96</v>
      </c>
      <c r="C309" s="21" t="s">
        <v>643</v>
      </c>
      <c r="D309" s="84"/>
      <c r="E309" s="101" t="s">
        <v>433</v>
      </c>
      <c r="F309" s="41">
        <f>F310</f>
        <v>8006.9</v>
      </c>
      <c r="G309" s="41">
        <f t="shared" ref="G309:H309" si="74">G310</f>
        <v>0</v>
      </c>
      <c r="H309" s="41">
        <f t="shared" si="74"/>
        <v>0</v>
      </c>
    </row>
    <row r="310" spans="1:8" ht="39.6" x14ac:dyDescent="0.25">
      <c r="A310" s="84" t="s">
        <v>98</v>
      </c>
      <c r="B310" s="84" t="s">
        <v>96</v>
      </c>
      <c r="C310" s="21" t="s">
        <v>643</v>
      </c>
      <c r="D310" s="84" t="s">
        <v>220</v>
      </c>
      <c r="E310" s="101" t="s">
        <v>221</v>
      </c>
      <c r="F310" s="41">
        <v>8006.9</v>
      </c>
      <c r="G310" s="41">
        <v>0</v>
      </c>
      <c r="H310" s="41">
        <v>0</v>
      </c>
    </row>
    <row r="311" spans="1:8" ht="52.8" x14ac:dyDescent="0.25">
      <c r="A311" s="84" t="s">
        <v>98</v>
      </c>
      <c r="B311" s="84" t="s">
        <v>96</v>
      </c>
      <c r="C311" s="21" t="s">
        <v>645</v>
      </c>
      <c r="D311" s="84"/>
      <c r="E311" s="101" t="s">
        <v>644</v>
      </c>
      <c r="F311" s="41">
        <f>F312</f>
        <v>0</v>
      </c>
      <c r="G311" s="41">
        <f t="shared" ref="G311:H311" si="75">G312</f>
        <v>15</v>
      </c>
      <c r="H311" s="41">
        <f t="shared" si="75"/>
        <v>15</v>
      </c>
    </row>
    <row r="312" spans="1:8" ht="39.6" x14ac:dyDescent="0.25">
      <c r="A312" s="84" t="s">
        <v>98</v>
      </c>
      <c r="B312" s="84" t="s">
        <v>96</v>
      </c>
      <c r="C312" s="21" t="s">
        <v>645</v>
      </c>
      <c r="D312" s="84" t="s">
        <v>220</v>
      </c>
      <c r="E312" s="101" t="s">
        <v>221</v>
      </c>
      <c r="F312" s="41">
        <v>0</v>
      </c>
      <c r="G312" s="41">
        <v>15</v>
      </c>
      <c r="H312" s="41">
        <v>15</v>
      </c>
    </row>
    <row r="313" spans="1:8" ht="52.8" x14ac:dyDescent="0.25">
      <c r="A313" s="84" t="s">
        <v>98</v>
      </c>
      <c r="B313" s="84" t="s">
        <v>96</v>
      </c>
      <c r="C313" s="21" t="s">
        <v>653</v>
      </c>
      <c r="D313" s="84"/>
      <c r="E313" s="101" t="s">
        <v>654</v>
      </c>
      <c r="F313" s="41">
        <f>F314</f>
        <v>0</v>
      </c>
      <c r="G313" s="41">
        <f t="shared" ref="G313:H313" si="76">G314</f>
        <v>10</v>
      </c>
      <c r="H313" s="41">
        <f t="shared" si="76"/>
        <v>10</v>
      </c>
    </row>
    <row r="314" spans="1:8" ht="39.6" x14ac:dyDescent="0.25">
      <c r="A314" s="16" t="s">
        <v>98</v>
      </c>
      <c r="B314" s="16" t="s">
        <v>96</v>
      </c>
      <c r="C314" s="21" t="s">
        <v>653</v>
      </c>
      <c r="D314" s="84" t="s">
        <v>220</v>
      </c>
      <c r="E314" s="101" t="s">
        <v>221</v>
      </c>
      <c r="F314" s="41">
        <v>0</v>
      </c>
      <c r="G314" s="41">
        <v>10</v>
      </c>
      <c r="H314" s="41">
        <v>10</v>
      </c>
    </row>
    <row r="315" spans="1:8" ht="39.6" x14ac:dyDescent="0.25">
      <c r="A315" s="16" t="s">
        <v>98</v>
      </c>
      <c r="B315" s="16" t="s">
        <v>96</v>
      </c>
      <c r="C315" s="21" t="s">
        <v>649</v>
      </c>
      <c r="D315" s="84"/>
      <c r="E315" s="101" t="s">
        <v>652</v>
      </c>
      <c r="F315" s="41">
        <f t="shared" ref="F315:H315" si="77">F316</f>
        <v>9500</v>
      </c>
      <c r="G315" s="41">
        <f t="shared" si="77"/>
        <v>3800</v>
      </c>
      <c r="H315" s="41">
        <f t="shared" si="77"/>
        <v>3800</v>
      </c>
    </row>
    <row r="316" spans="1:8" ht="39.6" x14ac:dyDescent="0.25">
      <c r="A316" s="16" t="s">
        <v>98</v>
      </c>
      <c r="B316" s="16" t="s">
        <v>96</v>
      </c>
      <c r="C316" s="21" t="s">
        <v>649</v>
      </c>
      <c r="D316" s="84" t="s">
        <v>220</v>
      </c>
      <c r="E316" s="101" t="s">
        <v>221</v>
      </c>
      <c r="F316" s="41">
        <v>9500</v>
      </c>
      <c r="G316" s="41">
        <v>3800</v>
      </c>
      <c r="H316" s="41">
        <v>3800</v>
      </c>
    </row>
    <row r="317" spans="1:8" ht="26.4" x14ac:dyDescent="0.25">
      <c r="A317" s="16" t="s">
        <v>98</v>
      </c>
      <c r="B317" s="16" t="s">
        <v>96</v>
      </c>
      <c r="C317" s="21" t="s">
        <v>650</v>
      </c>
      <c r="D317" s="84"/>
      <c r="E317" s="101" t="s">
        <v>651</v>
      </c>
      <c r="F317" s="41">
        <f>F318</f>
        <v>3108.9</v>
      </c>
      <c r="G317" s="41">
        <f t="shared" ref="G317:H317" si="78">G318</f>
        <v>1050</v>
      </c>
      <c r="H317" s="41">
        <f t="shared" si="78"/>
        <v>1050</v>
      </c>
    </row>
    <row r="318" spans="1:8" ht="39.6" x14ac:dyDescent="0.25">
      <c r="A318" s="16" t="s">
        <v>98</v>
      </c>
      <c r="B318" s="16" t="s">
        <v>96</v>
      </c>
      <c r="C318" s="21" t="s">
        <v>650</v>
      </c>
      <c r="D318" s="84" t="s">
        <v>220</v>
      </c>
      <c r="E318" s="101" t="s">
        <v>221</v>
      </c>
      <c r="F318" s="41">
        <v>3108.9</v>
      </c>
      <c r="G318" s="41">
        <v>1050</v>
      </c>
      <c r="H318" s="41">
        <v>1050</v>
      </c>
    </row>
    <row r="319" spans="1:8" ht="66" x14ac:dyDescent="0.25">
      <c r="A319" s="5" t="s">
        <v>98</v>
      </c>
      <c r="B319" s="5" t="s">
        <v>96</v>
      </c>
      <c r="C319" s="76">
        <v>1400000000</v>
      </c>
      <c r="D319" s="16"/>
      <c r="E319" s="53" t="s">
        <v>406</v>
      </c>
      <c r="F319" s="99">
        <f>F320</f>
        <v>107609</v>
      </c>
      <c r="G319" s="99">
        <f>G320</f>
        <v>717.4</v>
      </c>
      <c r="H319" s="99">
        <f>H320</f>
        <v>717.4</v>
      </c>
    </row>
    <row r="320" spans="1:8" ht="92.4" x14ac:dyDescent="0.25">
      <c r="A320" s="47" t="s">
        <v>98</v>
      </c>
      <c r="B320" s="47" t="s">
        <v>96</v>
      </c>
      <c r="C320" s="75">
        <v>1410000000</v>
      </c>
      <c r="D320" s="16"/>
      <c r="E320" s="48" t="s">
        <v>225</v>
      </c>
      <c r="F320" s="96">
        <f>F321+F323+F325+F327</f>
        <v>107609</v>
      </c>
      <c r="G320" s="96">
        <f t="shared" ref="G320:H320" si="79">G321+G323+G325+G327</f>
        <v>717.4</v>
      </c>
      <c r="H320" s="96">
        <f t="shared" si="79"/>
        <v>717.4</v>
      </c>
    </row>
    <row r="321" spans="1:8" ht="26.4" x14ac:dyDescent="0.25">
      <c r="A321" s="84" t="s">
        <v>98</v>
      </c>
      <c r="B321" s="84" t="s">
        <v>96</v>
      </c>
      <c r="C321" s="74">
        <v>1410223125</v>
      </c>
      <c r="D321" s="84"/>
      <c r="E321" s="101" t="s">
        <v>394</v>
      </c>
      <c r="F321" s="41">
        <f>F322</f>
        <v>538.6</v>
      </c>
      <c r="G321" s="41">
        <f>G322</f>
        <v>0</v>
      </c>
      <c r="H321" s="41">
        <f>H322</f>
        <v>0</v>
      </c>
    </row>
    <row r="322" spans="1:8" ht="39.6" x14ac:dyDescent="0.25">
      <c r="A322" s="84" t="s">
        <v>98</v>
      </c>
      <c r="B322" s="84" t="s">
        <v>96</v>
      </c>
      <c r="C322" s="74">
        <v>1410223125</v>
      </c>
      <c r="D322" s="84" t="s">
        <v>220</v>
      </c>
      <c r="E322" s="101" t="s">
        <v>221</v>
      </c>
      <c r="F322" s="41">
        <v>538.6</v>
      </c>
      <c r="G322" s="41">
        <v>0</v>
      </c>
      <c r="H322" s="41">
        <v>0</v>
      </c>
    </row>
    <row r="323" spans="1:8" ht="26.4" x14ac:dyDescent="0.25">
      <c r="A323" s="84" t="s">
        <v>98</v>
      </c>
      <c r="B323" s="84" t="s">
        <v>96</v>
      </c>
      <c r="C323" s="74">
        <v>1410223130</v>
      </c>
      <c r="D323" s="84"/>
      <c r="E323" s="101" t="s">
        <v>449</v>
      </c>
      <c r="F323" s="41">
        <f>F324</f>
        <v>25000</v>
      </c>
      <c r="G323" s="41">
        <f>G324</f>
        <v>0</v>
      </c>
      <c r="H323" s="41">
        <f>H324</f>
        <v>0</v>
      </c>
    </row>
    <row r="324" spans="1:8" ht="39.6" x14ac:dyDescent="0.25">
      <c r="A324" s="84" t="s">
        <v>98</v>
      </c>
      <c r="B324" s="84" t="s">
        <v>96</v>
      </c>
      <c r="C324" s="74">
        <v>1410223130</v>
      </c>
      <c r="D324" s="84" t="s">
        <v>220</v>
      </c>
      <c r="E324" s="101" t="s">
        <v>221</v>
      </c>
      <c r="F324" s="41">
        <v>25000</v>
      </c>
      <c r="G324" s="41">
        <v>0</v>
      </c>
      <c r="H324" s="41">
        <v>0</v>
      </c>
    </row>
    <row r="325" spans="1:8" ht="39.6" x14ac:dyDescent="0.25">
      <c r="A325" s="16" t="s">
        <v>98</v>
      </c>
      <c r="B325" s="16" t="s">
        <v>96</v>
      </c>
      <c r="C325" s="74" t="s">
        <v>373</v>
      </c>
      <c r="D325" s="16"/>
      <c r="E325" s="101" t="s">
        <v>336</v>
      </c>
      <c r="F325" s="41">
        <f>F326</f>
        <v>12070.4</v>
      </c>
      <c r="G325" s="41">
        <f>G326</f>
        <v>717.4</v>
      </c>
      <c r="H325" s="41">
        <f>H326</f>
        <v>717.4</v>
      </c>
    </row>
    <row r="326" spans="1:8" ht="39.6" x14ac:dyDescent="0.25">
      <c r="A326" s="16" t="s">
        <v>98</v>
      </c>
      <c r="B326" s="16" t="s">
        <v>96</v>
      </c>
      <c r="C326" s="74" t="s">
        <v>373</v>
      </c>
      <c r="D326" s="84" t="s">
        <v>220</v>
      </c>
      <c r="E326" s="101" t="s">
        <v>221</v>
      </c>
      <c r="F326" s="41">
        <v>12070.4</v>
      </c>
      <c r="G326" s="41">
        <v>717.4</v>
      </c>
      <c r="H326" s="41">
        <v>717.4</v>
      </c>
    </row>
    <row r="327" spans="1:8" ht="66" x14ac:dyDescent="0.25">
      <c r="A327" s="84" t="s">
        <v>98</v>
      </c>
      <c r="B327" s="84" t="s">
        <v>96</v>
      </c>
      <c r="C327" s="180" t="s">
        <v>377</v>
      </c>
      <c r="D327" s="16"/>
      <c r="E327" s="101" t="s">
        <v>378</v>
      </c>
      <c r="F327" s="41">
        <f>F328</f>
        <v>70000</v>
      </c>
      <c r="G327" s="41">
        <f>G328</f>
        <v>0</v>
      </c>
      <c r="H327" s="41">
        <f>H328</f>
        <v>0</v>
      </c>
    </row>
    <row r="328" spans="1:8" ht="39.6" x14ac:dyDescent="0.25">
      <c r="A328" s="84" t="s">
        <v>98</v>
      </c>
      <c r="B328" s="16" t="s">
        <v>96</v>
      </c>
      <c r="C328" s="180" t="s">
        <v>377</v>
      </c>
      <c r="D328" s="84" t="s">
        <v>220</v>
      </c>
      <c r="E328" s="101" t="s">
        <v>221</v>
      </c>
      <c r="F328" s="41">
        <v>70000</v>
      </c>
      <c r="G328" s="41">
        <v>0</v>
      </c>
      <c r="H328" s="41">
        <v>0</v>
      </c>
    </row>
    <row r="329" spans="1:8" ht="105.6" x14ac:dyDescent="0.25">
      <c r="A329" s="5" t="s">
        <v>98</v>
      </c>
      <c r="B329" s="5" t="s">
        <v>96</v>
      </c>
      <c r="C329" s="73" t="s">
        <v>674</v>
      </c>
      <c r="D329" s="84"/>
      <c r="E329" s="53" t="s">
        <v>675</v>
      </c>
      <c r="F329" s="99">
        <f>F330+F333</f>
        <v>27507.8</v>
      </c>
      <c r="G329" s="99">
        <f t="shared" ref="G329:H329" si="80">G330+G333</f>
        <v>1500</v>
      </c>
      <c r="H329" s="99">
        <f t="shared" si="80"/>
        <v>1256.3</v>
      </c>
    </row>
    <row r="330" spans="1:8" ht="66" x14ac:dyDescent="0.25">
      <c r="A330" s="47" t="s">
        <v>98</v>
      </c>
      <c r="B330" s="47" t="s">
        <v>96</v>
      </c>
      <c r="C330" s="198">
        <v>1510000000</v>
      </c>
      <c r="D330" s="84"/>
      <c r="E330" s="48" t="s">
        <v>388</v>
      </c>
      <c r="F330" s="41">
        <f>F331</f>
        <v>3116.3</v>
      </c>
      <c r="G330" s="41">
        <f t="shared" ref="G330:H330" si="81">G331</f>
        <v>1500</v>
      </c>
      <c r="H330" s="41">
        <f t="shared" si="81"/>
        <v>1256.3</v>
      </c>
    </row>
    <row r="331" spans="1:8" ht="66" x14ac:dyDescent="0.25">
      <c r="A331" s="84" t="s">
        <v>98</v>
      </c>
      <c r="B331" s="16" t="s">
        <v>96</v>
      </c>
      <c r="C331" s="180" t="s">
        <v>679</v>
      </c>
      <c r="D331" s="84"/>
      <c r="E331" s="101" t="s">
        <v>676</v>
      </c>
      <c r="F331" s="41">
        <f>F332</f>
        <v>3116.3</v>
      </c>
      <c r="G331" s="41">
        <f>G332</f>
        <v>1500</v>
      </c>
      <c r="H331" s="41">
        <f>H332</f>
        <v>1256.3</v>
      </c>
    </row>
    <row r="332" spans="1:8" ht="39.6" x14ac:dyDescent="0.25">
      <c r="A332" s="84" t="s">
        <v>98</v>
      </c>
      <c r="B332" s="16" t="s">
        <v>96</v>
      </c>
      <c r="C332" s="180" t="s">
        <v>679</v>
      </c>
      <c r="D332" s="84" t="s">
        <v>220</v>
      </c>
      <c r="E332" s="101" t="s">
        <v>221</v>
      </c>
      <c r="F332" s="41">
        <f>2381.9+734.4</f>
        <v>3116.3</v>
      </c>
      <c r="G332" s="41">
        <v>1500</v>
      </c>
      <c r="H332" s="41">
        <v>1256.3</v>
      </c>
    </row>
    <row r="333" spans="1:8" ht="66" x14ac:dyDescent="0.25">
      <c r="A333" s="84" t="s">
        <v>98</v>
      </c>
      <c r="B333" s="16" t="s">
        <v>96</v>
      </c>
      <c r="C333" s="198">
        <v>1520000000</v>
      </c>
      <c r="D333" s="84"/>
      <c r="E333" s="48" t="s">
        <v>680</v>
      </c>
      <c r="F333" s="41">
        <f>F334</f>
        <v>24391.5</v>
      </c>
      <c r="G333" s="41">
        <f t="shared" ref="G333:H334" si="82">G334</f>
        <v>0</v>
      </c>
      <c r="H333" s="41">
        <f t="shared" si="82"/>
        <v>0</v>
      </c>
    </row>
    <row r="334" spans="1:8" ht="52.8" x14ac:dyDescent="0.25">
      <c r="A334" s="84" t="s">
        <v>98</v>
      </c>
      <c r="B334" s="16" t="s">
        <v>96</v>
      </c>
      <c r="C334" s="201">
        <v>1520240000</v>
      </c>
      <c r="D334" s="84"/>
      <c r="E334" s="101" t="s">
        <v>705</v>
      </c>
      <c r="F334" s="41">
        <f>F335</f>
        <v>24391.5</v>
      </c>
      <c r="G334" s="41">
        <f t="shared" si="82"/>
        <v>0</v>
      </c>
      <c r="H334" s="41">
        <f t="shared" si="82"/>
        <v>0</v>
      </c>
    </row>
    <row r="335" spans="1:8" ht="39.6" x14ac:dyDescent="0.25">
      <c r="A335" s="84" t="s">
        <v>98</v>
      </c>
      <c r="B335" s="16" t="s">
        <v>96</v>
      </c>
      <c r="C335" s="201">
        <v>1520240000</v>
      </c>
      <c r="D335" s="84" t="s">
        <v>220</v>
      </c>
      <c r="E335" s="101" t="s">
        <v>221</v>
      </c>
      <c r="F335" s="41">
        <v>24391.5</v>
      </c>
      <c r="G335" s="41">
        <v>0</v>
      </c>
      <c r="H335" s="41">
        <v>0</v>
      </c>
    </row>
    <row r="336" spans="1:8" ht="39.6" x14ac:dyDescent="0.25">
      <c r="A336" s="84" t="s">
        <v>98</v>
      </c>
      <c r="B336" s="16" t="s">
        <v>96</v>
      </c>
      <c r="C336" s="84" t="s">
        <v>26</v>
      </c>
      <c r="D336" s="84"/>
      <c r="E336" s="103" t="s">
        <v>41</v>
      </c>
      <c r="F336" s="41">
        <f>F337</f>
        <v>100</v>
      </c>
      <c r="G336" s="41">
        <f t="shared" ref="G336:H336" si="83">G337</f>
        <v>0</v>
      </c>
      <c r="H336" s="41">
        <f t="shared" si="83"/>
        <v>0</v>
      </c>
    </row>
    <row r="337" spans="1:8" ht="52.8" x14ac:dyDescent="0.25">
      <c r="A337" s="84" t="s">
        <v>98</v>
      </c>
      <c r="B337" s="16" t="s">
        <v>96</v>
      </c>
      <c r="C337" s="84" t="s">
        <v>762</v>
      </c>
      <c r="D337" s="16"/>
      <c r="E337" s="54" t="s">
        <v>761</v>
      </c>
      <c r="F337" s="41">
        <f>SUM(F338:F338)</f>
        <v>100</v>
      </c>
      <c r="G337" s="41">
        <f>SUM(G338:G338)</f>
        <v>0</v>
      </c>
      <c r="H337" s="41">
        <f>SUM(H338:H338)</f>
        <v>0</v>
      </c>
    </row>
    <row r="338" spans="1:8" ht="39.6" x14ac:dyDescent="0.25">
      <c r="A338" s="84" t="s">
        <v>98</v>
      </c>
      <c r="B338" s="16" t="s">
        <v>96</v>
      </c>
      <c r="C338" s="84" t="s">
        <v>762</v>
      </c>
      <c r="D338" s="84" t="s">
        <v>220</v>
      </c>
      <c r="E338" s="101" t="s">
        <v>221</v>
      </c>
      <c r="F338" s="39">
        <v>100</v>
      </c>
      <c r="G338" s="39">
        <v>0</v>
      </c>
      <c r="H338" s="39">
        <v>0</v>
      </c>
    </row>
    <row r="339" spans="1:8" ht="43.2" x14ac:dyDescent="0.3">
      <c r="A339" s="30" t="s">
        <v>98</v>
      </c>
      <c r="B339" s="30" t="s">
        <v>98</v>
      </c>
      <c r="C339" s="30"/>
      <c r="D339" s="30"/>
      <c r="E339" s="50" t="s">
        <v>589</v>
      </c>
      <c r="F339" s="96">
        <f>F340</f>
        <v>1180.9000000000001</v>
      </c>
      <c r="G339" s="96">
        <f t="shared" ref="G339:H339" si="84">G340</f>
        <v>1180.9000000000001</v>
      </c>
      <c r="H339" s="96">
        <f t="shared" si="84"/>
        <v>1180.9000000000001</v>
      </c>
    </row>
    <row r="340" spans="1:8" ht="66" x14ac:dyDescent="0.25">
      <c r="A340" s="5" t="s">
        <v>98</v>
      </c>
      <c r="B340" s="5" t="s">
        <v>98</v>
      </c>
      <c r="C340" s="76">
        <v>400000000</v>
      </c>
      <c r="D340" s="31"/>
      <c r="E340" s="64" t="s">
        <v>446</v>
      </c>
      <c r="F340" s="99">
        <f>F341</f>
        <v>1180.9000000000001</v>
      </c>
      <c r="G340" s="99">
        <f t="shared" ref="G340:H340" si="85">G341</f>
        <v>1180.9000000000001</v>
      </c>
      <c r="H340" s="99">
        <f t="shared" si="85"/>
        <v>1180.9000000000001</v>
      </c>
    </row>
    <row r="341" spans="1:8" ht="158.4" x14ac:dyDescent="0.25">
      <c r="A341" s="84" t="s">
        <v>98</v>
      </c>
      <c r="B341" s="84" t="s">
        <v>98</v>
      </c>
      <c r="C341" s="75">
        <v>430000000</v>
      </c>
      <c r="D341" s="16"/>
      <c r="E341" s="123" t="s">
        <v>588</v>
      </c>
      <c r="F341" s="39">
        <f>F342+F344</f>
        <v>1180.9000000000001</v>
      </c>
      <c r="G341" s="39">
        <f t="shared" ref="G341:H341" si="86">G342+G344</f>
        <v>1180.9000000000001</v>
      </c>
      <c r="H341" s="39">
        <f t="shared" si="86"/>
        <v>1180.9000000000001</v>
      </c>
    </row>
    <row r="342" spans="1:8" ht="105.6" x14ac:dyDescent="0.25">
      <c r="A342" s="84" t="s">
        <v>98</v>
      </c>
      <c r="B342" s="84" t="s">
        <v>98</v>
      </c>
      <c r="C342" s="80">
        <v>430127310</v>
      </c>
      <c r="D342" s="16"/>
      <c r="E342" s="101" t="s">
        <v>351</v>
      </c>
      <c r="F342" s="41">
        <f>F343</f>
        <v>1000</v>
      </c>
      <c r="G342" s="41">
        <f>G343</f>
        <v>1000</v>
      </c>
      <c r="H342" s="41">
        <f>H343</f>
        <v>1000</v>
      </c>
    </row>
    <row r="343" spans="1:8" ht="66" x14ac:dyDescent="0.25">
      <c r="A343" s="84" t="s">
        <v>98</v>
      </c>
      <c r="B343" s="84" t="s">
        <v>98</v>
      </c>
      <c r="C343" s="80">
        <v>430127310</v>
      </c>
      <c r="D343" s="16" t="s">
        <v>13</v>
      </c>
      <c r="E343" s="101" t="s">
        <v>338</v>
      </c>
      <c r="F343" s="41">
        <v>1000</v>
      </c>
      <c r="G343" s="41">
        <v>1000</v>
      </c>
      <c r="H343" s="41">
        <v>1000</v>
      </c>
    </row>
    <row r="344" spans="1:8" ht="118.8" x14ac:dyDescent="0.25">
      <c r="A344" s="84" t="s">
        <v>98</v>
      </c>
      <c r="B344" s="84" t="s">
        <v>98</v>
      </c>
      <c r="C344" s="80">
        <v>430127320</v>
      </c>
      <c r="D344" s="16"/>
      <c r="E344" s="101" t="s">
        <v>590</v>
      </c>
      <c r="F344" s="41">
        <f>F345</f>
        <v>180.9</v>
      </c>
      <c r="G344" s="41">
        <f t="shared" ref="G344:H344" si="87">G345</f>
        <v>180.9</v>
      </c>
      <c r="H344" s="41">
        <f t="shared" si="87"/>
        <v>180.9</v>
      </c>
    </row>
    <row r="345" spans="1:8" ht="66" x14ac:dyDescent="0.25">
      <c r="A345" s="84" t="s">
        <v>98</v>
      </c>
      <c r="B345" s="84" t="s">
        <v>98</v>
      </c>
      <c r="C345" s="80">
        <v>430127320</v>
      </c>
      <c r="D345" s="16" t="s">
        <v>13</v>
      </c>
      <c r="E345" s="101" t="s">
        <v>338</v>
      </c>
      <c r="F345" s="41">
        <v>180.9</v>
      </c>
      <c r="G345" s="41">
        <v>180.9</v>
      </c>
      <c r="H345" s="41">
        <v>180.9</v>
      </c>
    </row>
    <row r="346" spans="1:8" ht="15.6" x14ac:dyDescent="0.3">
      <c r="A346" s="4" t="s">
        <v>107</v>
      </c>
      <c r="B346" s="3"/>
      <c r="C346" s="3"/>
      <c r="D346" s="3"/>
      <c r="E346" s="10" t="s">
        <v>108</v>
      </c>
      <c r="F346" s="95">
        <f>F347+F360+F385+F418+F423+F455</f>
        <v>572152.80000000005</v>
      </c>
      <c r="G346" s="95">
        <f t="shared" ref="G346:H346" si="88">G347+G360+G385+G418+G423+G455</f>
        <v>558969.1</v>
      </c>
      <c r="H346" s="95">
        <f t="shared" si="88"/>
        <v>558734.20000000007</v>
      </c>
    </row>
    <row r="347" spans="1:8" s="37" customFormat="1" ht="14.4" x14ac:dyDescent="0.3">
      <c r="A347" s="35" t="s">
        <v>107</v>
      </c>
      <c r="B347" s="35" t="s">
        <v>91</v>
      </c>
      <c r="C347" s="35"/>
      <c r="D347" s="35"/>
      <c r="E347" s="45" t="s">
        <v>110</v>
      </c>
      <c r="F347" s="58">
        <f>F348</f>
        <v>146358.80000000002</v>
      </c>
      <c r="G347" s="58">
        <f t="shared" ref="G347:H347" si="89">G348</f>
        <v>143136.79999999999</v>
      </c>
      <c r="H347" s="58">
        <f t="shared" si="89"/>
        <v>142895</v>
      </c>
    </row>
    <row r="348" spans="1:8" ht="53.4" x14ac:dyDescent="0.3">
      <c r="A348" s="16" t="s">
        <v>107</v>
      </c>
      <c r="B348" s="16" t="s">
        <v>91</v>
      </c>
      <c r="C348" s="21" t="s">
        <v>76</v>
      </c>
      <c r="D348" s="35"/>
      <c r="E348" s="64" t="s">
        <v>452</v>
      </c>
      <c r="F348" s="62">
        <f t="shared" ref="F348:H348" si="90">F349</f>
        <v>146358.80000000002</v>
      </c>
      <c r="G348" s="62">
        <f t="shared" si="90"/>
        <v>143136.79999999999</v>
      </c>
      <c r="H348" s="62">
        <f t="shared" si="90"/>
        <v>142895</v>
      </c>
    </row>
    <row r="349" spans="1:8" ht="27" x14ac:dyDescent="0.3">
      <c r="A349" s="16" t="s">
        <v>107</v>
      </c>
      <c r="B349" s="16" t="s">
        <v>91</v>
      </c>
      <c r="C349" s="52" t="s">
        <v>77</v>
      </c>
      <c r="D349" s="35"/>
      <c r="E349" s="46" t="s">
        <v>465</v>
      </c>
      <c r="F349" s="97">
        <f>F350+F352+F354+F356+F358</f>
        <v>146358.80000000002</v>
      </c>
      <c r="G349" s="97">
        <f t="shared" ref="G349:H349" si="91">G350+G352+G354+G356+G358</f>
        <v>143136.79999999999</v>
      </c>
      <c r="H349" s="97">
        <f t="shared" si="91"/>
        <v>142895</v>
      </c>
    </row>
    <row r="350" spans="1:8" ht="66" x14ac:dyDescent="0.25">
      <c r="A350" s="56" t="s">
        <v>107</v>
      </c>
      <c r="B350" s="56" t="s">
        <v>91</v>
      </c>
      <c r="C350" s="21" t="s">
        <v>455</v>
      </c>
      <c r="D350" s="21"/>
      <c r="E350" s="101" t="s">
        <v>454</v>
      </c>
      <c r="F350" s="97">
        <f>F351</f>
        <v>79437.600000000006</v>
      </c>
      <c r="G350" s="97">
        <f t="shared" ref="G350:H350" si="92">G351</f>
        <v>79723.600000000006</v>
      </c>
      <c r="H350" s="97">
        <f t="shared" si="92"/>
        <v>79723.600000000006</v>
      </c>
    </row>
    <row r="351" spans="1:8" x14ac:dyDescent="0.25">
      <c r="A351" s="56" t="s">
        <v>107</v>
      </c>
      <c r="B351" s="56" t="s">
        <v>91</v>
      </c>
      <c r="C351" s="21" t="s">
        <v>455</v>
      </c>
      <c r="D351" s="21" t="s">
        <v>234</v>
      </c>
      <c r="E351" s="101" t="s">
        <v>233</v>
      </c>
      <c r="F351" s="183">
        <v>79437.600000000006</v>
      </c>
      <c r="G351" s="183">
        <v>79723.600000000006</v>
      </c>
      <c r="H351" s="183">
        <v>79723.600000000006</v>
      </c>
    </row>
    <row r="352" spans="1:8" ht="79.2" x14ac:dyDescent="0.25">
      <c r="A352" s="56" t="s">
        <v>107</v>
      </c>
      <c r="B352" s="56" t="s">
        <v>91</v>
      </c>
      <c r="C352" s="182" t="s">
        <v>457</v>
      </c>
      <c r="D352" s="21"/>
      <c r="E352" s="101" t="s">
        <v>456</v>
      </c>
      <c r="F352" s="97">
        <f>F353</f>
        <v>65069.599999999999</v>
      </c>
      <c r="G352" s="97">
        <f t="shared" ref="G352:H352" si="93">G353</f>
        <v>63413.2</v>
      </c>
      <c r="H352" s="97">
        <f t="shared" si="93"/>
        <v>63171.4</v>
      </c>
    </row>
    <row r="353" spans="1:8" ht="13.8" x14ac:dyDescent="0.25">
      <c r="A353" s="56" t="s">
        <v>107</v>
      </c>
      <c r="B353" s="56" t="s">
        <v>91</v>
      </c>
      <c r="C353" s="182" t="s">
        <v>457</v>
      </c>
      <c r="D353" s="21" t="s">
        <v>234</v>
      </c>
      <c r="E353" s="101" t="s">
        <v>233</v>
      </c>
      <c r="F353" s="97">
        <v>65069.599999999999</v>
      </c>
      <c r="G353" s="97">
        <v>63413.2</v>
      </c>
      <c r="H353" s="97">
        <v>63171.4</v>
      </c>
    </row>
    <row r="354" spans="1:8" ht="66" x14ac:dyDescent="0.3">
      <c r="A354" s="56" t="s">
        <v>107</v>
      </c>
      <c r="B354" s="56" t="s">
        <v>91</v>
      </c>
      <c r="C354" s="21" t="s">
        <v>405</v>
      </c>
      <c r="D354" s="35"/>
      <c r="E354" s="189" t="s">
        <v>567</v>
      </c>
      <c r="F354" s="97">
        <f>F355</f>
        <v>1436.6</v>
      </c>
      <c r="G354" s="97">
        <f t="shared" ref="G354:H354" si="94">G355</f>
        <v>0</v>
      </c>
      <c r="H354" s="97">
        <f t="shared" si="94"/>
        <v>0</v>
      </c>
    </row>
    <row r="355" spans="1:8" x14ac:dyDescent="0.25">
      <c r="A355" s="56" t="s">
        <v>107</v>
      </c>
      <c r="B355" s="56" t="s">
        <v>91</v>
      </c>
      <c r="C355" s="21" t="s">
        <v>405</v>
      </c>
      <c r="D355" s="21" t="s">
        <v>234</v>
      </c>
      <c r="E355" s="101" t="s">
        <v>233</v>
      </c>
      <c r="F355" s="97">
        <v>1436.6</v>
      </c>
      <c r="G355" s="97">
        <v>0</v>
      </c>
      <c r="H355" s="97">
        <v>0</v>
      </c>
    </row>
    <row r="356" spans="1:8" ht="49.5" customHeight="1" x14ac:dyDescent="0.25">
      <c r="A356" s="56" t="s">
        <v>107</v>
      </c>
      <c r="B356" s="56" t="s">
        <v>91</v>
      </c>
      <c r="C356" s="21" t="s">
        <v>460</v>
      </c>
      <c r="D356" s="57"/>
      <c r="E356" s="118" t="s">
        <v>459</v>
      </c>
      <c r="F356" s="97">
        <f>F357</f>
        <v>300</v>
      </c>
      <c r="G356" s="97">
        <f t="shared" ref="G356:H356" si="95">G357</f>
        <v>0</v>
      </c>
      <c r="H356" s="97">
        <f t="shared" si="95"/>
        <v>0</v>
      </c>
    </row>
    <row r="357" spans="1:8" x14ac:dyDescent="0.25">
      <c r="A357" s="56" t="s">
        <v>107</v>
      </c>
      <c r="B357" s="56" t="s">
        <v>91</v>
      </c>
      <c r="C357" s="21" t="s">
        <v>460</v>
      </c>
      <c r="D357" s="21" t="s">
        <v>234</v>
      </c>
      <c r="E357" s="101" t="s">
        <v>233</v>
      </c>
      <c r="F357" s="97">
        <v>300</v>
      </c>
      <c r="G357" s="97">
        <v>0</v>
      </c>
      <c r="H357" s="97">
        <v>0</v>
      </c>
    </row>
    <row r="358" spans="1:8" ht="66" x14ac:dyDescent="0.25">
      <c r="A358" s="56" t="s">
        <v>107</v>
      </c>
      <c r="B358" s="56" t="s">
        <v>91</v>
      </c>
      <c r="C358" s="57" t="s">
        <v>461</v>
      </c>
      <c r="D358" s="21"/>
      <c r="E358" s="101" t="s">
        <v>401</v>
      </c>
      <c r="F358" s="97">
        <f>F359</f>
        <v>115</v>
      </c>
      <c r="G358" s="97">
        <f t="shared" ref="G358:H358" si="96">G359</f>
        <v>0</v>
      </c>
      <c r="H358" s="97">
        <f t="shared" si="96"/>
        <v>0</v>
      </c>
    </row>
    <row r="359" spans="1:8" x14ac:dyDescent="0.25">
      <c r="A359" s="56" t="s">
        <v>107</v>
      </c>
      <c r="B359" s="56" t="s">
        <v>91</v>
      </c>
      <c r="C359" s="57" t="s">
        <v>461</v>
      </c>
      <c r="D359" s="21" t="s">
        <v>234</v>
      </c>
      <c r="E359" s="101" t="s">
        <v>233</v>
      </c>
      <c r="F359" s="97">
        <v>115</v>
      </c>
      <c r="G359" s="97">
        <v>0</v>
      </c>
      <c r="H359" s="97">
        <v>0</v>
      </c>
    </row>
    <row r="360" spans="1:8" s="37" customFormat="1" ht="14.4" x14ac:dyDescent="0.3">
      <c r="A360" s="35" t="s">
        <v>107</v>
      </c>
      <c r="B360" s="35" t="s">
        <v>92</v>
      </c>
      <c r="C360" s="35"/>
      <c r="D360" s="35"/>
      <c r="E360" s="45" t="s">
        <v>111</v>
      </c>
      <c r="F360" s="42">
        <f>F361</f>
        <v>348672.10000000003</v>
      </c>
      <c r="G360" s="42">
        <f t="shared" ref="G360:H360" si="97">G361</f>
        <v>340581.10000000003</v>
      </c>
      <c r="H360" s="42">
        <f t="shared" si="97"/>
        <v>340888.10000000003</v>
      </c>
    </row>
    <row r="361" spans="1:8" s="37" customFormat="1" ht="53.4" x14ac:dyDescent="0.3">
      <c r="A361" s="16" t="s">
        <v>107</v>
      </c>
      <c r="B361" s="16" t="s">
        <v>92</v>
      </c>
      <c r="C361" s="21" t="s">
        <v>76</v>
      </c>
      <c r="D361" s="35"/>
      <c r="E361" s="64" t="s">
        <v>452</v>
      </c>
      <c r="F361" s="65">
        <f t="shared" ref="F361:H361" si="98">F362</f>
        <v>348672.10000000003</v>
      </c>
      <c r="G361" s="65">
        <f t="shared" si="98"/>
        <v>340581.10000000003</v>
      </c>
      <c r="H361" s="65">
        <f t="shared" si="98"/>
        <v>340888.10000000003</v>
      </c>
    </row>
    <row r="362" spans="1:8" s="37" customFormat="1" ht="42.75" customHeight="1" x14ac:dyDescent="0.3">
      <c r="A362" s="47" t="s">
        <v>107</v>
      </c>
      <c r="B362" s="47" t="s">
        <v>92</v>
      </c>
      <c r="C362" s="52" t="s">
        <v>78</v>
      </c>
      <c r="D362" s="21"/>
      <c r="E362" s="46" t="s">
        <v>701</v>
      </c>
      <c r="F362" s="97">
        <f>F363+F365+F367+F369+F371+F373+F375+F377+F379+F381+F383</f>
        <v>348672.10000000003</v>
      </c>
      <c r="G362" s="97">
        <f t="shared" ref="G362:H362" si="99">G363+G365+G367+G369+G371+G373+G375+G377+G379+G381+G383</f>
        <v>340581.10000000003</v>
      </c>
      <c r="H362" s="97">
        <f t="shared" si="99"/>
        <v>340888.10000000003</v>
      </c>
    </row>
    <row r="363" spans="1:8" s="37" customFormat="1" ht="79.2" x14ac:dyDescent="0.3">
      <c r="A363" s="56" t="s">
        <v>107</v>
      </c>
      <c r="B363" s="92" t="s">
        <v>92</v>
      </c>
      <c r="C363" s="83" t="s">
        <v>469</v>
      </c>
      <c r="D363" s="84"/>
      <c r="E363" s="101" t="s">
        <v>468</v>
      </c>
      <c r="F363" s="97">
        <f>F364</f>
        <v>209913.5</v>
      </c>
      <c r="G363" s="97">
        <f t="shared" ref="G363:H363" si="100">G364</f>
        <v>211308.3</v>
      </c>
      <c r="H363" s="97">
        <f t="shared" si="100"/>
        <v>211308.3</v>
      </c>
    </row>
    <row r="364" spans="1:8" s="37" customFormat="1" ht="14.4" x14ac:dyDescent="0.3">
      <c r="A364" s="56" t="s">
        <v>107</v>
      </c>
      <c r="B364" s="92" t="s">
        <v>92</v>
      </c>
      <c r="C364" s="57" t="s">
        <v>469</v>
      </c>
      <c r="D364" s="21" t="s">
        <v>234</v>
      </c>
      <c r="E364" s="101" t="s">
        <v>233</v>
      </c>
      <c r="F364" s="184">
        <v>209913.5</v>
      </c>
      <c r="G364" s="184">
        <v>211308.3</v>
      </c>
      <c r="H364" s="184">
        <v>211308.3</v>
      </c>
    </row>
    <row r="365" spans="1:8" s="37" customFormat="1" ht="66" x14ac:dyDescent="0.3">
      <c r="A365" s="16" t="s">
        <v>107</v>
      </c>
      <c r="B365" s="16" t="s">
        <v>92</v>
      </c>
      <c r="C365" s="57" t="s">
        <v>470</v>
      </c>
      <c r="D365" s="21"/>
      <c r="E365" s="101" t="s">
        <v>301</v>
      </c>
      <c r="F365" s="97">
        <f>F366</f>
        <v>76437.5</v>
      </c>
      <c r="G365" s="97">
        <f t="shared" ref="G365:H365" si="101">G366</f>
        <v>75586.5</v>
      </c>
      <c r="H365" s="97">
        <f t="shared" si="101"/>
        <v>75356.5</v>
      </c>
    </row>
    <row r="366" spans="1:8" s="37" customFormat="1" ht="14.4" x14ac:dyDescent="0.3">
      <c r="A366" s="56" t="s">
        <v>107</v>
      </c>
      <c r="B366" s="92" t="s">
        <v>92</v>
      </c>
      <c r="C366" s="57" t="s">
        <v>470</v>
      </c>
      <c r="D366" s="21" t="s">
        <v>234</v>
      </c>
      <c r="E366" s="101" t="s">
        <v>233</v>
      </c>
      <c r="F366" s="97">
        <v>76437.5</v>
      </c>
      <c r="G366" s="97">
        <v>75586.5</v>
      </c>
      <c r="H366" s="97">
        <v>75356.5</v>
      </c>
    </row>
    <row r="367" spans="1:8" s="37" customFormat="1" ht="66" x14ac:dyDescent="0.3">
      <c r="A367" s="56" t="s">
        <v>107</v>
      </c>
      <c r="B367" s="92" t="s">
        <v>92</v>
      </c>
      <c r="C367" s="57" t="s">
        <v>472</v>
      </c>
      <c r="D367" s="21"/>
      <c r="E367" s="101" t="s">
        <v>471</v>
      </c>
      <c r="F367" s="97">
        <f>F368</f>
        <v>15780.2</v>
      </c>
      <c r="G367" s="97">
        <f t="shared" ref="G367:H367" si="102">G368</f>
        <v>15780.2</v>
      </c>
      <c r="H367" s="97">
        <f t="shared" si="102"/>
        <v>15780.2</v>
      </c>
    </row>
    <row r="368" spans="1:8" s="37" customFormat="1" ht="14.4" x14ac:dyDescent="0.3">
      <c r="A368" s="16" t="s">
        <v>107</v>
      </c>
      <c r="B368" s="16" t="s">
        <v>92</v>
      </c>
      <c r="C368" s="21" t="s">
        <v>472</v>
      </c>
      <c r="D368" s="21" t="s">
        <v>234</v>
      </c>
      <c r="E368" s="101" t="s">
        <v>233</v>
      </c>
      <c r="F368" s="183">
        <v>15780.2</v>
      </c>
      <c r="G368" s="183">
        <v>15780.2</v>
      </c>
      <c r="H368" s="183">
        <v>15780.2</v>
      </c>
    </row>
    <row r="369" spans="1:8" s="37" customFormat="1" ht="56.25" customHeight="1" x14ac:dyDescent="0.3">
      <c r="A369" s="16" t="s">
        <v>107</v>
      </c>
      <c r="B369" s="16" t="s">
        <v>92</v>
      </c>
      <c r="C369" s="21" t="s">
        <v>475</v>
      </c>
      <c r="D369" s="16"/>
      <c r="E369" s="101" t="s">
        <v>699</v>
      </c>
      <c r="F369" s="97">
        <f>F370</f>
        <v>2204.6999999999998</v>
      </c>
      <c r="G369" s="97">
        <f t="shared" ref="G369:H369" si="103">G370</f>
        <v>0</v>
      </c>
      <c r="H369" s="97">
        <f t="shared" si="103"/>
        <v>0</v>
      </c>
    </row>
    <row r="370" spans="1:8" s="37" customFormat="1" ht="14.4" x14ac:dyDescent="0.3">
      <c r="A370" s="16" t="s">
        <v>107</v>
      </c>
      <c r="B370" s="16" t="s">
        <v>92</v>
      </c>
      <c r="C370" s="21" t="s">
        <v>475</v>
      </c>
      <c r="D370" s="21" t="s">
        <v>234</v>
      </c>
      <c r="E370" s="101" t="s">
        <v>233</v>
      </c>
      <c r="F370" s="97">
        <v>2204.6999999999998</v>
      </c>
      <c r="G370" s="97">
        <v>0</v>
      </c>
      <c r="H370" s="97">
        <v>0</v>
      </c>
    </row>
    <row r="371" spans="1:8" s="37" customFormat="1" ht="52.8" x14ac:dyDescent="0.3">
      <c r="A371" s="16" t="s">
        <v>107</v>
      </c>
      <c r="B371" s="16" t="s">
        <v>92</v>
      </c>
      <c r="C371" s="57" t="s">
        <v>476</v>
      </c>
      <c r="D371" s="21"/>
      <c r="E371" s="101" t="s">
        <v>477</v>
      </c>
      <c r="F371" s="97">
        <f>F372</f>
        <v>1491</v>
      </c>
      <c r="G371" s="97">
        <f t="shared" ref="G371:H371" si="104">G372</f>
        <v>0</v>
      </c>
      <c r="H371" s="97">
        <f t="shared" si="104"/>
        <v>0</v>
      </c>
    </row>
    <row r="372" spans="1:8" s="37" customFormat="1" ht="14.4" x14ac:dyDescent="0.3">
      <c r="A372" s="16" t="s">
        <v>107</v>
      </c>
      <c r="B372" s="16" t="s">
        <v>92</v>
      </c>
      <c r="C372" s="57" t="s">
        <v>476</v>
      </c>
      <c r="D372" s="21" t="s">
        <v>234</v>
      </c>
      <c r="E372" s="101" t="s">
        <v>233</v>
      </c>
      <c r="F372" s="97">
        <v>1491</v>
      </c>
      <c r="G372" s="97">
        <v>0</v>
      </c>
      <c r="H372" s="97">
        <v>0</v>
      </c>
    </row>
    <row r="373" spans="1:8" s="37" customFormat="1" ht="66.599999999999994" x14ac:dyDescent="0.3">
      <c r="A373" s="16" t="s">
        <v>107</v>
      </c>
      <c r="B373" s="16" t="s">
        <v>92</v>
      </c>
      <c r="C373" s="57" t="s">
        <v>478</v>
      </c>
      <c r="D373" s="57"/>
      <c r="E373" s="155" t="s">
        <v>479</v>
      </c>
      <c r="F373" s="97">
        <f>F374</f>
        <v>423.8</v>
      </c>
      <c r="G373" s="97">
        <f t="shared" ref="G373:H373" si="105">G374</f>
        <v>0</v>
      </c>
      <c r="H373" s="97">
        <f t="shared" si="105"/>
        <v>0</v>
      </c>
    </row>
    <row r="374" spans="1:8" s="37" customFormat="1" ht="14.4" x14ac:dyDescent="0.3">
      <c r="A374" s="16" t="s">
        <v>107</v>
      </c>
      <c r="B374" s="16" t="s">
        <v>92</v>
      </c>
      <c r="C374" s="57" t="s">
        <v>478</v>
      </c>
      <c r="D374" s="21" t="s">
        <v>234</v>
      </c>
      <c r="E374" s="101" t="s">
        <v>233</v>
      </c>
      <c r="F374" s="97">
        <v>423.8</v>
      </c>
      <c r="G374" s="97">
        <v>0</v>
      </c>
      <c r="H374" s="97">
        <v>0</v>
      </c>
    </row>
    <row r="375" spans="1:8" s="37" customFormat="1" ht="39.6" x14ac:dyDescent="0.3">
      <c r="A375" s="16" t="s">
        <v>107</v>
      </c>
      <c r="B375" s="16" t="s">
        <v>92</v>
      </c>
      <c r="C375" s="57" t="s">
        <v>481</v>
      </c>
      <c r="D375" s="21"/>
      <c r="E375" s="101" t="s">
        <v>324</v>
      </c>
      <c r="F375" s="97">
        <f>F376</f>
        <v>5360.4</v>
      </c>
      <c r="G375" s="97">
        <f t="shared" ref="G375:H375" si="106">G376</f>
        <v>5360.4</v>
      </c>
      <c r="H375" s="97">
        <f t="shared" si="106"/>
        <v>5360.4</v>
      </c>
    </row>
    <row r="376" spans="1:8" s="37" customFormat="1" ht="14.4" x14ac:dyDescent="0.3">
      <c r="A376" s="16" t="s">
        <v>107</v>
      </c>
      <c r="B376" s="16" t="s">
        <v>92</v>
      </c>
      <c r="C376" s="57" t="s">
        <v>481</v>
      </c>
      <c r="D376" s="21" t="s">
        <v>234</v>
      </c>
      <c r="E376" s="101" t="s">
        <v>233</v>
      </c>
      <c r="F376" s="184">
        <v>5360.4</v>
      </c>
      <c r="G376" s="184">
        <v>5360.4</v>
      </c>
      <c r="H376" s="184">
        <v>5360.4</v>
      </c>
    </row>
    <row r="377" spans="1:8" s="37" customFormat="1" ht="79.2" x14ac:dyDescent="0.3">
      <c r="A377" s="16" t="s">
        <v>107</v>
      </c>
      <c r="B377" s="16" t="s">
        <v>92</v>
      </c>
      <c r="C377" s="21" t="s">
        <v>483</v>
      </c>
      <c r="D377" s="21"/>
      <c r="E377" s="101" t="s">
        <v>138</v>
      </c>
      <c r="F377" s="97">
        <f>F378</f>
        <v>14770.3</v>
      </c>
      <c r="G377" s="97">
        <f t="shared" ref="G377:H377" si="107">G378</f>
        <v>14770.3</v>
      </c>
      <c r="H377" s="97">
        <f t="shared" si="107"/>
        <v>14770.3</v>
      </c>
    </row>
    <row r="378" spans="1:8" s="37" customFormat="1" ht="14.4" x14ac:dyDescent="0.3">
      <c r="A378" s="84" t="s">
        <v>107</v>
      </c>
      <c r="B378" s="16" t="s">
        <v>92</v>
      </c>
      <c r="C378" s="21" t="s">
        <v>483</v>
      </c>
      <c r="D378" s="21" t="s">
        <v>234</v>
      </c>
      <c r="E378" s="101" t="s">
        <v>233</v>
      </c>
      <c r="F378" s="97">
        <v>14770.3</v>
      </c>
      <c r="G378" s="97">
        <v>14770.3</v>
      </c>
      <c r="H378" s="97">
        <v>14770.3</v>
      </c>
    </row>
    <row r="379" spans="1:8" s="37" customFormat="1" ht="79.2" x14ac:dyDescent="0.3">
      <c r="A379" s="16" t="s">
        <v>107</v>
      </c>
      <c r="B379" s="16" t="s">
        <v>92</v>
      </c>
      <c r="C379" s="21" t="s">
        <v>484</v>
      </c>
      <c r="D379" s="21"/>
      <c r="E379" s="101" t="s">
        <v>485</v>
      </c>
      <c r="F379" s="97">
        <f>F380</f>
        <v>497</v>
      </c>
      <c r="G379" s="97">
        <f t="shared" ref="G379:H379" si="108">G380</f>
        <v>0</v>
      </c>
      <c r="H379" s="97">
        <f t="shared" si="108"/>
        <v>0</v>
      </c>
    </row>
    <row r="380" spans="1:8" s="37" customFormat="1" ht="14.4" x14ac:dyDescent="0.3">
      <c r="A380" s="16" t="s">
        <v>107</v>
      </c>
      <c r="B380" s="16" t="s">
        <v>92</v>
      </c>
      <c r="C380" s="21" t="s">
        <v>484</v>
      </c>
      <c r="D380" s="21" t="s">
        <v>234</v>
      </c>
      <c r="E380" s="101" t="s">
        <v>233</v>
      </c>
      <c r="F380" s="41">
        <v>497</v>
      </c>
      <c r="G380" s="41">
        <v>0</v>
      </c>
      <c r="H380" s="41">
        <v>0</v>
      </c>
    </row>
    <row r="381" spans="1:8" s="37" customFormat="1" ht="66" x14ac:dyDescent="0.3">
      <c r="A381" s="16" t="s">
        <v>107</v>
      </c>
      <c r="B381" s="16" t="s">
        <v>92</v>
      </c>
      <c r="C381" s="21" t="s">
        <v>488</v>
      </c>
      <c r="D381" s="84"/>
      <c r="E381" s="55" t="s">
        <v>407</v>
      </c>
      <c r="F381" s="41">
        <f>F382</f>
        <v>17730.7</v>
      </c>
      <c r="G381" s="41">
        <f t="shared" ref="G381:H381" si="109">G382</f>
        <v>17775.400000000001</v>
      </c>
      <c r="H381" s="41">
        <f t="shared" si="109"/>
        <v>18312.400000000001</v>
      </c>
    </row>
    <row r="382" spans="1:8" s="37" customFormat="1" ht="14.4" x14ac:dyDescent="0.3">
      <c r="A382" s="16" t="s">
        <v>107</v>
      </c>
      <c r="B382" s="16" t="s">
        <v>92</v>
      </c>
      <c r="C382" s="21" t="s">
        <v>488</v>
      </c>
      <c r="D382" s="21" t="s">
        <v>234</v>
      </c>
      <c r="E382" s="101" t="s">
        <v>233</v>
      </c>
      <c r="F382" s="183">
        <v>17730.7</v>
      </c>
      <c r="G382" s="183">
        <v>17775.400000000001</v>
      </c>
      <c r="H382" s="183">
        <v>18312.400000000001</v>
      </c>
    </row>
    <row r="383" spans="1:8" s="37" customFormat="1" ht="66" x14ac:dyDescent="0.3">
      <c r="A383" s="16" t="s">
        <v>107</v>
      </c>
      <c r="B383" s="16" t="s">
        <v>92</v>
      </c>
      <c r="C383" s="21" t="s">
        <v>691</v>
      </c>
      <c r="D383" s="21"/>
      <c r="E383" s="101" t="s">
        <v>692</v>
      </c>
      <c r="F383" s="41">
        <f>F384</f>
        <v>4063</v>
      </c>
      <c r="G383" s="41">
        <f t="shared" ref="G383:H383" si="110">G384</f>
        <v>0</v>
      </c>
      <c r="H383" s="41">
        <f t="shared" si="110"/>
        <v>0</v>
      </c>
    </row>
    <row r="384" spans="1:8" s="37" customFormat="1" ht="14.4" x14ac:dyDescent="0.3">
      <c r="A384" s="16" t="s">
        <v>107</v>
      </c>
      <c r="B384" s="16" t="s">
        <v>92</v>
      </c>
      <c r="C384" s="21" t="s">
        <v>691</v>
      </c>
      <c r="D384" s="21" t="s">
        <v>234</v>
      </c>
      <c r="E384" s="101" t="s">
        <v>233</v>
      </c>
      <c r="F384" s="41">
        <v>4063</v>
      </c>
      <c r="G384" s="41">
        <v>0</v>
      </c>
      <c r="H384" s="41">
        <v>0</v>
      </c>
    </row>
    <row r="385" spans="1:8" s="37" customFormat="1" ht="14.4" x14ac:dyDescent="0.3">
      <c r="A385" s="35" t="s">
        <v>107</v>
      </c>
      <c r="B385" s="35" t="s">
        <v>96</v>
      </c>
      <c r="C385" s="35"/>
      <c r="D385" s="35"/>
      <c r="E385" s="46" t="s">
        <v>160</v>
      </c>
      <c r="F385" s="42">
        <f>F386+F405+F415</f>
        <v>56006.2</v>
      </c>
      <c r="G385" s="42">
        <f t="shared" ref="G385:H385" si="111">G386+G405</f>
        <v>54681.2</v>
      </c>
      <c r="H385" s="42">
        <f t="shared" si="111"/>
        <v>54381.2</v>
      </c>
    </row>
    <row r="386" spans="1:8" s="37" customFormat="1" ht="53.4" x14ac:dyDescent="0.3">
      <c r="A386" s="5" t="s">
        <v>107</v>
      </c>
      <c r="B386" s="5" t="s">
        <v>96</v>
      </c>
      <c r="C386" s="73" t="s">
        <v>76</v>
      </c>
      <c r="D386" s="21"/>
      <c r="E386" s="64" t="s">
        <v>452</v>
      </c>
      <c r="F386" s="62">
        <f>F387+F402</f>
        <v>40743.799999999996</v>
      </c>
      <c r="G386" s="62">
        <f t="shared" ref="G386:H386" si="112">G387+G402</f>
        <v>40138.799999999996</v>
      </c>
      <c r="H386" s="62">
        <f t="shared" si="112"/>
        <v>39838.799999999996</v>
      </c>
    </row>
    <row r="387" spans="1:8" s="37" customFormat="1" ht="40.200000000000003" x14ac:dyDescent="0.3">
      <c r="A387" s="16" t="s">
        <v>107</v>
      </c>
      <c r="B387" s="84" t="s">
        <v>96</v>
      </c>
      <c r="C387" s="52" t="s">
        <v>492</v>
      </c>
      <c r="D387" s="35"/>
      <c r="E387" s="46" t="s">
        <v>493</v>
      </c>
      <c r="F387" s="97">
        <f>F388+F390+F392+F394+F396+F398+F400</f>
        <v>40693.799999999996</v>
      </c>
      <c r="G387" s="97">
        <f t="shared" ref="G387:H387" si="113">G388+G390+G392+G394+G396+G398+G400</f>
        <v>40088.799999999996</v>
      </c>
      <c r="H387" s="97">
        <f t="shared" si="113"/>
        <v>39788.799999999996</v>
      </c>
    </row>
    <row r="388" spans="1:8" s="37" customFormat="1" ht="79.2" x14ac:dyDescent="0.3">
      <c r="A388" s="16" t="s">
        <v>107</v>
      </c>
      <c r="B388" s="84" t="s">
        <v>96</v>
      </c>
      <c r="C388" s="57" t="s">
        <v>496</v>
      </c>
      <c r="D388" s="16"/>
      <c r="E388" s="101" t="s">
        <v>495</v>
      </c>
      <c r="F388" s="97">
        <f>F389</f>
        <v>32611.3</v>
      </c>
      <c r="G388" s="97">
        <f t="shared" ref="G388:H388" si="114">G389</f>
        <v>32506.3</v>
      </c>
      <c r="H388" s="97">
        <f t="shared" si="114"/>
        <v>32206.3</v>
      </c>
    </row>
    <row r="389" spans="1:8" s="37" customFormat="1" ht="14.4" x14ac:dyDescent="0.3">
      <c r="A389" s="16" t="s">
        <v>107</v>
      </c>
      <c r="B389" s="84" t="s">
        <v>96</v>
      </c>
      <c r="C389" s="57" t="s">
        <v>496</v>
      </c>
      <c r="D389" s="21" t="s">
        <v>234</v>
      </c>
      <c r="E389" s="101" t="s">
        <v>233</v>
      </c>
      <c r="F389" s="97">
        <v>32611.3</v>
      </c>
      <c r="G389" s="97">
        <v>32506.3</v>
      </c>
      <c r="H389" s="97">
        <v>32206.3</v>
      </c>
    </row>
    <row r="390" spans="1:8" s="37" customFormat="1" ht="79.2" x14ac:dyDescent="0.3">
      <c r="A390" s="16" t="s">
        <v>107</v>
      </c>
      <c r="B390" s="84" t="s">
        <v>96</v>
      </c>
      <c r="C390" s="57" t="s">
        <v>498</v>
      </c>
      <c r="D390" s="21"/>
      <c r="E390" s="101" t="s">
        <v>499</v>
      </c>
      <c r="F390" s="97">
        <f>F391</f>
        <v>6585.8</v>
      </c>
      <c r="G390" s="97">
        <f t="shared" ref="G390:H390" si="115">G391</f>
        <v>6585.8</v>
      </c>
      <c r="H390" s="97">
        <f t="shared" si="115"/>
        <v>6585.8</v>
      </c>
    </row>
    <row r="391" spans="1:8" s="37" customFormat="1" ht="14.4" x14ac:dyDescent="0.3">
      <c r="A391" s="16" t="s">
        <v>107</v>
      </c>
      <c r="B391" s="84" t="s">
        <v>96</v>
      </c>
      <c r="C391" s="57" t="s">
        <v>498</v>
      </c>
      <c r="D391" s="21" t="s">
        <v>234</v>
      </c>
      <c r="E391" s="101" t="s">
        <v>233</v>
      </c>
      <c r="F391" s="185">
        <v>6585.8</v>
      </c>
      <c r="G391" s="185">
        <v>6585.8</v>
      </c>
      <c r="H391" s="185">
        <v>6585.8</v>
      </c>
    </row>
    <row r="392" spans="1:8" s="37" customFormat="1" ht="79.2" x14ac:dyDescent="0.3">
      <c r="A392" s="16" t="s">
        <v>107</v>
      </c>
      <c r="B392" s="84" t="s">
        <v>96</v>
      </c>
      <c r="C392" s="57" t="s">
        <v>500</v>
      </c>
      <c r="D392" s="57"/>
      <c r="E392" s="101" t="s">
        <v>501</v>
      </c>
      <c r="F392" s="102">
        <f>F393</f>
        <v>66.7</v>
      </c>
      <c r="G392" s="102">
        <f>G393</f>
        <v>66.7</v>
      </c>
      <c r="H392" s="102">
        <f>H393</f>
        <v>66.7</v>
      </c>
    </row>
    <row r="393" spans="1:8" s="37" customFormat="1" ht="14.4" x14ac:dyDescent="0.3">
      <c r="A393" s="16" t="s">
        <v>107</v>
      </c>
      <c r="B393" s="84" t="s">
        <v>96</v>
      </c>
      <c r="C393" s="21" t="s">
        <v>500</v>
      </c>
      <c r="D393" s="21" t="s">
        <v>234</v>
      </c>
      <c r="E393" s="101" t="s">
        <v>233</v>
      </c>
      <c r="F393" s="41">
        <v>66.7</v>
      </c>
      <c r="G393" s="41">
        <v>66.7</v>
      </c>
      <c r="H393" s="41">
        <v>66.7</v>
      </c>
    </row>
    <row r="394" spans="1:8" s="37" customFormat="1" ht="66" x14ac:dyDescent="0.3">
      <c r="A394" s="16" t="s">
        <v>107</v>
      </c>
      <c r="B394" s="84" t="s">
        <v>96</v>
      </c>
      <c r="C394" s="57" t="s">
        <v>504</v>
      </c>
      <c r="D394" s="84"/>
      <c r="E394" s="101" t="s">
        <v>505</v>
      </c>
      <c r="F394" s="41">
        <f>F395</f>
        <v>500</v>
      </c>
      <c r="G394" s="41">
        <f t="shared" ref="G394:H394" si="116">G395</f>
        <v>0</v>
      </c>
      <c r="H394" s="41">
        <f t="shared" si="116"/>
        <v>0</v>
      </c>
    </row>
    <row r="395" spans="1:8" s="37" customFormat="1" ht="14.4" x14ac:dyDescent="0.3">
      <c r="A395" s="16" t="s">
        <v>107</v>
      </c>
      <c r="B395" s="84" t="s">
        <v>96</v>
      </c>
      <c r="C395" s="57" t="s">
        <v>504</v>
      </c>
      <c r="D395" s="21" t="s">
        <v>234</v>
      </c>
      <c r="E395" s="101" t="s">
        <v>233</v>
      </c>
      <c r="F395" s="41">
        <v>500</v>
      </c>
      <c r="G395" s="41">
        <v>0</v>
      </c>
      <c r="H395" s="41">
        <v>0</v>
      </c>
    </row>
    <row r="396" spans="1:8" s="37" customFormat="1" ht="53.4" x14ac:dyDescent="0.3">
      <c r="A396" s="16" t="s">
        <v>107</v>
      </c>
      <c r="B396" s="84" t="s">
        <v>96</v>
      </c>
      <c r="C396" s="57" t="s">
        <v>700</v>
      </c>
      <c r="D396" s="21"/>
      <c r="E396" s="127" t="s">
        <v>508</v>
      </c>
      <c r="F396" s="97">
        <f>F397</f>
        <v>530</v>
      </c>
      <c r="G396" s="97">
        <f t="shared" ref="G396:H396" si="117">G397</f>
        <v>530</v>
      </c>
      <c r="H396" s="97">
        <f t="shared" si="117"/>
        <v>530</v>
      </c>
    </row>
    <row r="397" spans="1:8" s="37" customFormat="1" ht="14.4" x14ac:dyDescent="0.3">
      <c r="A397" s="16" t="s">
        <v>107</v>
      </c>
      <c r="B397" s="84" t="s">
        <v>96</v>
      </c>
      <c r="C397" s="57" t="s">
        <v>700</v>
      </c>
      <c r="D397" s="21" t="s">
        <v>234</v>
      </c>
      <c r="E397" s="101" t="s">
        <v>233</v>
      </c>
      <c r="F397" s="97">
        <v>530</v>
      </c>
      <c r="G397" s="97">
        <v>530</v>
      </c>
      <c r="H397" s="97">
        <v>530</v>
      </c>
    </row>
    <row r="398" spans="1:8" s="37" customFormat="1" ht="39.6" x14ac:dyDescent="0.3">
      <c r="A398" s="16" t="s">
        <v>107</v>
      </c>
      <c r="B398" s="84" t="s">
        <v>96</v>
      </c>
      <c r="C398" s="57" t="s">
        <v>509</v>
      </c>
      <c r="D398" s="21"/>
      <c r="E398" s="101" t="s">
        <v>189</v>
      </c>
      <c r="F398" s="41">
        <f>F399</f>
        <v>250</v>
      </c>
      <c r="G398" s="41">
        <f t="shared" ref="G398:H398" si="118">G399</f>
        <v>250</v>
      </c>
      <c r="H398" s="41">
        <f t="shared" si="118"/>
        <v>250</v>
      </c>
    </row>
    <row r="399" spans="1:8" s="37" customFormat="1" ht="14.4" x14ac:dyDescent="0.3">
      <c r="A399" s="16" t="s">
        <v>107</v>
      </c>
      <c r="B399" s="84" t="s">
        <v>96</v>
      </c>
      <c r="C399" s="57" t="s">
        <v>509</v>
      </c>
      <c r="D399" s="21" t="s">
        <v>234</v>
      </c>
      <c r="E399" s="101" t="s">
        <v>233</v>
      </c>
      <c r="F399" s="41">
        <v>250</v>
      </c>
      <c r="G399" s="41">
        <v>250</v>
      </c>
      <c r="H399" s="41">
        <v>250</v>
      </c>
    </row>
    <row r="400" spans="1:8" s="37" customFormat="1" ht="39.6" x14ac:dyDescent="0.3">
      <c r="A400" s="16" t="s">
        <v>107</v>
      </c>
      <c r="B400" s="84" t="s">
        <v>96</v>
      </c>
      <c r="C400" s="128" t="s">
        <v>510</v>
      </c>
      <c r="D400" s="126"/>
      <c r="E400" s="101" t="s">
        <v>511</v>
      </c>
      <c r="F400" s="111">
        <f>F401</f>
        <v>150</v>
      </c>
      <c r="G400" s="111">
        <f t="shared" ref="G400:H400" si="119">G401</f>
        <v>150</v>
      </c>
      <c r="H400" s="111">
        <f t="shared" si="119"/>
        <v>150</v>
      </c>
    </row>
    <row r="401" spans="1:8" s="37" customFormat="1" ht="14.4" x14ac:dyDescent="0.3">
      <c r="A401" s="16" t="s">
        <v>107</v>
      </c>
      <c r="B401" s="84" t="s">
        <v>96</v>
      </c>
      <c r="C401" s="128" t="s">
        <v>510</v>
      </c>
      <c r="D401" s="21" t="s">
        <v>234</v>
      </c>
      <c r="E401" s="101" t="s">
        <v>233</v>
      </c>
      <c r="F401" s="111">
        <v>150</v>
      </c>
      <c r="G401" s="111">
        <v>150</v>
      </c>
      <c r="H401" s="111">
        <v>150</v>
      </c>
    </row>
    <row r="402" spans="1:8" s="37" customFormat="1" ht="40.200000000000003" x14ac:dyDescent="0.3">
      <c r="A402" s="47" t="s">
        <v>107</v>
      </c>
      <c r="B402" s="47" t="s">
        <v>96</v>
      </c>
      <c r="C402" s="52" t="s">
        <v>513</v>
      </c>
      <c r="D402" s="84"/>
      <c r="E402" s="46" t="s">
        <v>512</v>
      </c>
      <c r="F402" s="124">
        <f>F403</f>
        <v>50</v>
      </c>
      <c r="G402" s="124">
        <f t="shared" ref="G402:H402" si="120">G403</f>
        <v>50</v>
      </c>
      <c r="H402" s="124">
        <f t="shared" si="120"/>
        <v>50</v>
      </c>
    </row>
    <row r="403" spans="1:8" s="37" customFormat="1" ht="79.2" x14ac:dyDescent="0.3">
      <c r="A403" s="16" t="s">
        <v>107</v>
      </c>
      <c r="B403" s="84" t="s">
        <v>96</v>
      </c>
      <c r="C403" s="57" t="s">
        <v>693</v>
      </c>
      <c r="D403" s="16"/>
      <c r="E403" s="101" t="s">
        <v>516</v>
      </c>
      <c r="F403" s="41">
        <f>F404</f>
        <v>50</v>
      </c>
      <c r="G403" s="41">
        <f>G404</f>
        <v>50</v>
      </c>
      <c r="H403" s="41">
        <f>H404</f>
        <v>50</v>
      </c>
    </row>
    <row r="404" spans="1:8" s="37" customFormat="1" ht="14.4" x14ac:dyDescent="0.3">
      <c r="A404" s="16" t="s">
        <v>107</v>
      </c>
      <c r="B404" s="84" t="s">
        <v>96</v>
      </c>
      <c r="C404" s="57" t="s">
        <v>693</v>
      </c>
      <c r="D404" s="21" t="s">
        <v>234</v>
      </c>
      <c r="E404" s="101" t="s">
        <v>233</v>
      </c>
      <c r="F404" s="41">
        <v>50</v>
      </c>
      <c r="G404" s="41">
        <v>50</v>
      </c>
      <c r="H404" s="41">
        <v>50</v>
      </c>
    </row>
    <row r="405" spans="1:8" s="37" customFormat="1" ht="66.599999999999994" x14ac:dyDescent="0.3">
      <c r="A405" s="16" t="s">
        <v>107</v>
      </c>
      <c r="B405" s="84" t="s">
        <v>96</v>
      </c>
      <c r="C405" s="73" t="s">
        <v>62</v>
      </c>
      <c r="D405" s="35"/>
      <c r="E405" s="53" t="s">
        <v>445</v>
      </c>
      <c r="F405" s="65">
        <f t="shared" ref="F405:H405" si="121">F406</f>
        <v>14787.399999999998</v>
      </c>
      <c r="G405" s="65">
        <f t="shared" si="121"/>
        <v>14542.399999999998</v>
      </c>
      <c r="H405" s="65">
        <f t="shared" si="121"/>
        <v>14542.399999999998</v>
      </c>
    </row>
    <row r="406" spans="1:8" s="37" customFormat="1" ht="27" x14ac:dyDescent="0.3">
      <c r="A406" s="16" t="s">
        <v>107</v>
      </c>
      <c r="B406" s="84" t="s">
        <v>96</v>
      </c>
      <c r="C406" s="52" t="s">
        <v>63</v>
      </c>
      <c r="D406" s="35"/>
      <c r="E406" s="48" t="s">
        <v>177</v>
      </c>
      <c r="F406" s="58">
        <f>F407+F409+F411+F413</f>
        <v>14787.399999999998</v>
      </c>
      <c r="G406" s="58">
        <f>G407+G409+G411+G413</f>
        <v>14542.399999999998</v>
      </c>
      <c r="H406" s="58">
        <f>H407+H409+H411+H413</f>
        <v>14542.399999999998</v>
      </c>
    </row>
    <row r="407" spans="1:8" s="37" customFormat="1" ht="40.200000000000003" x14ac:dyDescent="0.3">
      <c r="A407" s="16" t="s">
        <v>107</v>
      </c>
      <c r="B407" s="84" t="s">
        <v>96</v>
      </c>
      <c r="C407" s="74">
        <v>210221100</v>
      </c>
      <c r="D407" s="16"/>
      <c r="E407" s="204" t="s">
        <v>179</v>
      </c>
      <c r="F407" s="39">
        <f>F408</f>
        <v>11359.3</v>
      </c>
      <c r="G407" s="39">
        <f>G408</f>
        <v>11359.3</v>
      </c>
      <c r="H407" s="39">
        <f>H408</f>
        <v>11359.3</v>
      </c>
    </row>
    <row r="408" spans="1:8" s="37" customFormat="1" ht="14.4" x14ac:dyDescent="0.3">
      <c r="A408" s="16" t="s">
        <v>107</v>
      </c>
      <c r="B408" s="84" t="s">
        <v>96</v>
      </c>
      <c r="C408" s="74">
        <v>210221100</v>
      </c>
      <c r="D408" s="21" t="s">
        <v>234</v>
      </c>
      <c r="E408" s="101" t="s">
        <v>233</v>
      </c>
      <c r="F408" s="150">
        <v>11359.3</v>
      </c>
      <c r="G408" s="150">
        <v>11359.3</v>
      </c>
      <c r="H408" s="150">
        <v>11359.3</v>
      </c>
    </row>
    <row r="409" spans="1:8" s="37" customFormat="1" ht="79.2" x14ac:dyDescent="0.3">
      <c r="A409" s="16" t="s">
        <v>107</v>
      </c>
      <c r="B409" s="84" t="s">
        <v>96</v>
      </c>
      <c r="C409" s="74">
        <v>210210690</v>
      </c>
      <c r="D409" s="21"/>
      <c r="E409" s="101" t="s">
        <v>334</v>
      </c>
      <c r="F409" s="39">
        <f>F410</f>
        <v>3151.3</v>
      </c>
      <c r="G409" s="39">
        <f>G410</f>
        <v>3151.3</v>
      </c>
      <c r="H409" s="39">
        <f>H410</f>
        <v>3151.3</v>
      </c>
    </row>
    <row r="410" spans="1:8" s="37" customFormat="1" ht="14.4" x14ac:dyDescent="0.3">
      <c r="A410" s="16" t="s">
        <v>107</v>
      </c>
      <c r="B410" s="84" t="s">
        <v>96</v>
      </c>
      <c r="C410" s="74">
        <v>210210690</v>
      </c>
      <c r="D410" s="21" t="s">
        <v>234</v>
      </c>
      <c r="E410" s="101" t="s">
        <v>233</v>
      </c>
      <c r="F410" s="185">
        <v>3151.3</v>
      </c>
      <c r="G410" s="185">
        <v>3151.3</v>
      </c>
      <c r="H410" s="185">
        <v>3151.3</v>
      </c>
    </row>
    <row r="411" spans="1:8" s="37" customFormat="1" ht="79.2" x14ac:dyDescent="0.3">
      <c r="A411" s="16" t="s">
        <v>107</v>
      </c>
      <c r="B411" s="84" t="s">
        <v>96</v>
      </c>
      <c r="C411" s="74" t="s">
        <v>528</v>
      </c>
      <c r="D411" s="84"/>
      <c r="E411" s="101" t="s">
        <v>335</v>
      </c>
      <c r="F411" s="39">
        <f>SUM(F412:F412)</f>
        <v>31.8</v>
      </c>
      <c r="G411" s="39">
        <f>SUM(G412:G412)</f>
        <v>31.8</v>
      </c>
      <c r="H411" s="39">
        <f>SUM(H412:H412)</f>
        <v>31.8</v>
      </c>
    </row>
    <row r="412" spans="1:8" s="37" customFormat="1" ht="14.4" x14ac:dyDescent="0.3">
      <c r="A412" s="84" t="s">
        <v>107</v>
      </c>
      <c r="B412" s="84" t="s">
        <v>96</v>
      </c>
      <c r="C412" s="74" t="s">
        <v>528</v>
      </c>
      <c r="D412" s="21" t="s">
        <v>234</v>
      </c>
      <c r="E412" s="101" t="s">
        <v>233</v>
      </c>
      <c r="F412" s="39">
        <v>31.8</v>
      </c>
      <c r="G412" s="39">
        <v>31.8</v>
      </c>
      <c r="H412" s="39">
        <v>31.8</v>
      </c>
    </row>
    <row r="413" spans="1:8" s="37" customFormat="1" ht="69.75" customHeight="1" x14ac:dyDescent="0.3">
      <c r="A413" s="16" t="s">
        <v>107</v>
      </c>
      <c r="B413" s="84" t="s">
        <v>96</v>
      </c>
      <c r="C413" s="186" t="s">
        <v>534</v>
      </c>
      <c r="D413" s="21"/>
      <c r="E413" s="54" t="s">
        <v>535</v>
      </c>
      <c r="F413" s="39">
        <f t="shared" ref="F413:H413" si="122">F414</f>
        <v>245</v>
      </c>
      <c r="G413" s="39">
        <f t="shared" si="122"/>
        <v>0</v>
      </c>
      <c r="H413" s="39">
        <f t="shared" si="122"/>
        <v>0</v>
      </c>
    </row>
    <row r="414" spans="1:8" s="37" customFormat="1" ht="14.4" x14ac:dyDescent="0.3">
      <c r="A414" s="16" t="s">
        <v>107</v>
      </c>
      <c r="B414" s="84" t="s">
        <v>96</v>
      </c>
      <c r="C414" s="186" t="s">
        <v>534</v>
      </c>
      <c r="D414" s="21" t="s">
        <v>234</v>
      </c>
      <c r="E414" s="101" t="s">
        <v>233</v>
      </c>
      <c r="F414" s="39">
        <v>245</v>
      </c>
      <c r="G414" s="39">
        <v>0</v>
      </c>
      <c r="H414" s="39">
        <v>0</v>
      </c>
    </row>
    <row r="415" spans="1:8" s="37" customFormat="1" ht="40.200000000000003" x14ac:dyDescent="0.3">
      <c r="A415" s="84" t="s">
        <v>107</v>
      </c>
      <c r="B415" s="84" t="s">
        <v>96</v>
      </c>
      <c r="C415" s="84" t="s">
        <v>26</v>
      </c>
      <c r="D415" s="84"/>
      <c r="E415" s="103" t="s">
        <v>41</v>
      </c>
      <c r="F415" s="41">
        <f>F416</f>
        <v>475</v>
      </c>
      <c r="G415" s="41">
        <f t="shared" ref="G415:H415" si="123">G416</f>
        <v>0</v>
      </c>
      <c r="H415" s="41">
        <f t="shared" si="123"/>
        <v>0</v>
      </c>
    </row>
    <row r="416" spans="1:8" s="37" customFormat="1" ht="52.8" x14ac:dyDescent="0.3">
      <c r="A416" s="16" t="s">
        <v>107</v>
      </c>
      <c r="B416" s="84" t="s">
        <v>96</v>
      </c>
      <c r="C416" s="84" t="s">
        <v>763</v>
      </c>
      <c r="D416" s="16"/>
      <c r="E416" s="54" t="s">
        <v>761</v>
      </c>
      <c r="F416" s="41">
        <f>SUM(F417:F417)</f>
        <v>475</v>
      </c>
      <c r="G416" s="41">
        <f>SUM(G417:G417)</f>
        <v>0</v>
      </c>
      <c r="H416" s="41">
        <f>SUM(H417:H417)</f>
        <v>0</v>
      </c>
    </row>
    <row r="417" spans="1:8" s="37" customFormat="1" ht="39.6" x14ac:dyDescent="0.3">
      <c r="A417" s="16" t="s">
        <v>107</v>
      </c>
      <c r="B417" s="84" t="s">
        <v>96</v>
      </c>
      <c r="C417" s="84" t="s">
        <v>763</v>
      </c>
      <c r="D417" s="84" t="s">
        <v>220</v>
      </c>
      <c r="E417" s="101" t="s">
        <v>221</v>
      </c>
      <c r="F417" s="39">
        <f>300+175</f>
        <v>475</v>
      </c>
      <c r="G417" s="39">
        <v>0</v>
      </c>
      <c r="H417" s="39">
        <v>0</v>
      </c>
    </row>
    <row r="418" spans="1:8" s="37" customFormat="1" ht="40.200000000000003" x14ac:dyDescent="0.3">
      <c r="A418" s="35" t="s">
        <v>107</v>
      </c>
      <c r="B418" s="35" t="s">
        <v>98</v>
      </c>
      <c r="C418" s="35"/>
      <c r="D418" s="35"/>
      <c r="E418" s="46" t="s">
        <v>2</v>
      </c>
      <c r="F418" s="42">
        <f t="shared" ref="F418:H420" si="124">F419</f>
        <v>250</v>
      </c>
      <c r="G418" s="42">
        <f t="shared" si="124"/>
        <v>250</v>
      </c>
      <c r="H418" s="42">
        <f t="shared" si="124"/>
        <v>250</v>
      </c>
    </row>
    <row r="419" spans="1:8" s="37" customFormat="1" ht="53.4" x14ac:dyDescent="0.3">
      <c r="A419" s="16" t="s">
        <v>107</v>
      </c>
      <c r="B419" s="16" t="s">
        <v>98</v>
      </c>
      <c r="C419" s="21" t="s">
        <v>76</v>
      </c>
      <c r="D419" s="35"/>
      <c r="E419" s="64" t="s">
        <v>452</v>
      </c>
      <c r="F419" s="62">
        <f t="shared" si="124"/>
        <v>250</v>
      </c>
      <c r="G419" s="62">
        <f t="shared" si="124"/>
        <v>250</v>
      </c>
      <c r="H419" s="62">
        <f t="shared" si="124"/>
        <v>250</v>
      </c>
    </row>
    <row r="420" spans="1:8" s="37" customFormat="1" ht="25.5" customHeight="1" x14ac:dyDescent="0.3">
      <c r="A420" s="16" t="s">
        <v>107</v>
      </c>
      <c r="B420" s="16" t="s">
        <v>98</v>
      </c>
      <c r="C420" s="52" t="s">
        <v>513</v>
      </c>
      <c r="D420" s="35"/>
      <c r="E420" s="46" t="s">
        <v>512</v>
      </c>
      <c r="F420" s="58">
        <f t="shared" si="124"/>
        <v>250</v>
      </c>
      <c r="G420" s="58">
        <f t="shared" si="124"/>
        <v>250</v>
      </c>
      <c r="H420" s="58">
        <f t="shared" si="124"/>
        <v>250</v>
      </c>
    </row>
    <row r="421" spans="1:8" s="37" customFormat="1" ht="39.6" x14ac:dyDescent="0.3">
      <c r="A421" s="16" t="s">
        <v>107</v>
      </c>
      <c r="B421" s="16" t="s">
        <v>98</v>
      </c>
      <c r="C421" s="57" t="s">
        <v>694</v>
      </c>
      <c r="D421" s="16"/>
      <c r="E421" s="101" t="s">
        <v>47</v>
      </c>
      <c r="F421" s="41">
        <f>F422</f>
        <v>250</v>
      </c>
      <c r="G421" s="41">
        <f>G422</f>
        <v>250</v>
      </c>
      <c r="H421" s="41">
        <f>H422</f>
        <v>250</v>
      </c>
    </row>
    <row r="422" spans="1:8" s="37" customFormat="1" ht="14.4" x14ac:dyDescent="0.3">
      <c r="A422" s="16" t="s">
        <v>107</v>
      </c>
      <c r="B422" s="16" t="s">
        <v>98</v>
      </c>
      <c r="C422" s="57" t="s">
        <v>694</v>
      </c>
      <c r="D422" s="21" t="s">
        <v>234</v>
      </c>
      <c r="E422" s="101" t="s">
        <v>233</v>
      </c>
      <c r="F422" s="97">
        <v>250</v>
      </c>
      <c r="G422" s="97">
        <v>250</v>
      </c>
      <c r="H422" s="97">
        <v>250</v>
      </c>
    </row>
    <row r="423" spans="1:8" s="37" customFormat="1" ht="14.4" x14ac:dyDescent="0.3">
      <c r="A423" s="35" t="s">
        <v>107</v>
      </c>
      <c r="B423" s="35" t="s">
        <v>107</v>
      </c>
      <c r="C423" s="35"/>
      <c r="D423" s="35"/>
      <c r="E423" s="46" t="s">
        <v>159</v>
      </c>
      <c r="F423" s="42">
        <f>F424+F431+F446+F452</f>
        <v>12242.8</v>
      </c>
      <c r="G423" s="42">
        <f t="shared" ref="G423:H423" si="125">G424+G431+G446</f>
        <v>11697.099999999999</v>
      </c>
      <c r="H423" s="42">
        <f t="shared" si="125"/>
        <v>11697.099999999999</v>
      </c>
    </row>
    <row r="424" spans="1:8" s="37" customFormat="1" ht="53.4" x14ac:dyDescent="0.3">
      <c r="A424" s="16" t="s">
        <v>107</v>
      </c>
      <c r="B424" s="16" t="s">
        <v>107</v>
      </c>
      <c r="C424" s="21" t="s">
        <v>76</v>
      </c>
      <c r="D424" s="35"/>
      <c r="E424" s="64" t="s">
        <v>452</v>
      </c>
      <c r="F424" s="62">
        <f t="shared" ref="F424:H424" si="126">F425</f>
        <v>3969.7</v>
      </c>
      <c r="G424" s="62">
        <f t="shared" si="126"/>
        <v>3969.7</v>
      </c>
      <c r="H424" s="62">
        <f t="shared" si="126"/>
        <v>3969.7</v>
      </c>
    </row>
    <row r="425" spans="1:8" ht="41.25" customHeight="1" x14ac:dyDescent="0.3">
      <c r="A425" s="16" t="s">
        <v>107</v>
      </c>
      <c r="B425" s="16" t="s">
        <v>107</v>
      </c>
      <c r="C425" s="52" t="s">
        <v>78</v>
      </c>
      <c r="D425" s="35"/>
      <c r="E425" s="46" t="s">
        <v>701</v>
      </c>
      <c r="F425" s="58">
        <f t="shared" ref="F425:G425" si="127">F426+F428</f>
        <v>3969.7</v>
      </c>
      <c r="G425" s="58">
        <f t="shared" si="127"/>
        <v>3969.7</v>
      </c>
      <c r="H425" s="58">
        <f t="shared" ref="H425" si="128">H426+H428</f>
        <v>3969.7</v>
      </c>
    </row>
    <row r="426" spans="1:8" x14ac:dyDescent="0.25">
      <c r="A426" s="16" t="s">
        <v>107</v>
      </c>
      <c r="B426" s="16" t="s">
        <v>107</v>
      </c>
      <c r="C426" s="57" t="s">
        <v>489</v>
      </c>
      <c r="D426" s="21"/>
      <c r="E426" s="101" t="s">
        <v>48</v>
      </c>
      <c r="F426" s="41">
        <f>F427</f>
        <v>1200.2</v>
      </c>
      <c r="G426" s="41">
        <f>G427</f>
        <v>1200.2</v>
      </c>
      <c r="H426" s="41">
        <f>H427</f>
        <v>1200.2</v>
      </c>
    </row>
    <row r="427" spans="1:8" x14ac:dyDescent="0.25">
      <c r="A427" s="16" t="s">
        <v>107</v>
      </c>
      <c r="B427" s="16" t="s">
        <v>107</v>
      </c>
      <c r="C427" s="57" t="s">
        <v>489</v>
      </c>
      <c r="D427" s="21" t="s">
        <v>234</v>
      </c>
      <c r="E427" s="101" t="s">
        <v>233</v>
      </c>
      <c r="F427" s="41">
        <v>1200.2</v>
      </c>
      <c r="G427" s="41">
        <v>1200.2</v>
      </c>
      <c r="H427" s="41">
        <v>1200.2</v>
      </c>
    </row>
    <row r="428" spans="1:8" ht="39.6" x14ac:dyDescent="0.25">
      <c r="A428" s="16" t="s">
        <v>107</v>
      </c>
      <c r="B428" s="16" t="s">
        <v>107</v>
      </c>
      <c r="C428" s="57" t="s">
        <v>491</v>
      </c>
      <c r="D428" s="21"/>
      <c r="E428" s="101" t="s">
        <v>490</v>
      </c>
      <c r="F428" s="41">
        <f>SUM(F429:F430)</f>
        <v>2769.5</v>
      </c>
      <c r="G428" s="41">
        <f>SUM(G429:G430)</f>
        <v>2769.5</v>
      </c>
      <c r="H428" s="41">
        <f>SUM(H429:H430)</f>
        <v>2769.5</v>
      </c>
    </row>
    <row r="429" spans="1:8" x14ac:dyDescent="0.25">
      <c r="A429" s="16" t="s">
        <v>107</v>
      </c>
      <c r="B429" s="16" t="s">
        <v>107</v>
      </c>
      <c r="C429" s="57" t="s">
        <v>491</v>
      </c>
      <c r="D429" s="21" t="s">
        <v>234</v>
      </c>
      <c r="E429" s="101" t="s">
        <v>233</v>
      </c>
      <c r="F429" s="184">
        <v>2049</v>
      </c>
      <c r="G429" s="184">
        <v>2049</v>
      </c>
      <c r="H429" s="184">
        <v>2049</v>
      </c>
    </row>
    <row r="430" spans="1:8" ht="66" x14ac:dyDescent="0.25">
      <c r="A430" s="16" t="s">
        <v>107</v>
      </c>
      <c r="B430" s="16" t="s">
        <v>107</v>
      </c>
      <c r="C430" s="57" t="s">
        <v>491</v>
      </c>
      <c r="D430" s="16" t="s">
        <v>13</v>
      </c>
      <c r="E430" s="101" t="s">
        <v>392</v>
      </c>
      <c r="F430" s="41">
        <v>720.5</v>
      </c>
      <c r="G430" s="41">
        <v>720.5</v>
      </c>
      <c r="H430" s="41">
        <v>720.5</v>
      </c>
    </row>
    <row r="431" spans="1:8" ht="66.599999999999994" x14ac:dyDescent="0.3">
      <c r="A431" s="5" t="s">
        <v>107</v>
      </c>
      <c r="B431" s="5" t="s">
        <v>107</v>
      </c>
      <c r="C431" s="73" t="s">
        <v>62</v>
      </c>
      <c r="D431" s="35"/>
      <c r="E431" s="53" t="s">
        <v>445</v>
      </c>
      <c r="F431" s="65">
        <f>F432</f>
        <v>8173.0999999999995</v>
      </c>
      <c r="G431" s="65">
        <f t="shared" ref="G431:H431" si="129">G432</f>
        <v>7677.4</v>
      </c>
      <c r="H431" s="65">
        <f t="shared" si="129"/>
        <v>7677.4</v>
      </c>
    </row>
    <row r="432" spans="1:8" ht="26.4" x14ac:dyDescent="0.25">
      <c r="A432" s="16" t="s">
        <v>107</v>
      </c>
      <c r="B432" s="16" t="s">
        <v>107</v>
      </c>
      <c r="C432" s="52" t="s">
        <v>33</v>
      </c>
      <c r="D432" s="21"/>
      <c r="E432" s="48" t="s">
        <v>183</v>
      </c>
      <c r="F432" s="41">
        <f>F433+F435+F437+F439+F441+F443</f>
        <v>8173.0999999999995</v>
      </c>
      <c r="G432" s="41">
        <f t="shared" ref="G432:H432" si="130">G433+G435+G437+G439+G441+G443</f>
        <v>7677.4</v>
      </c>
      <c r="H432" s="41">
        <f t="shared" si="130"/>
        <v>7677.4</v>
      </c>
    </row>
    <row r="433" spans="1:8" ht="52.8" x14ac:dyDescent="0.25">
      <c r="A433" s="16" t="s">
        <v>107</v>
      </c>
      <c r="B433" s="16" t="s">
        <v>107</v>
      </c>
      <c r="C433" s="188" t="s">
        <v>545</v>
      </c>
      <c r="D433" s="16"/>
      <c r="E433" s="104" t="s">
        <v>215</v>
      </c>
      <c r="F433" s="39">
        <f>F434</f>
        <v>6.6</v>
      </c>
      <c r="G433" s="39">
        <f>G434</f>
        <v>6.6</v>
      </c>
      <c r="H433" s="39">
        <f>H434</f>
        <v>6.6</v>
      </c>
    </row>
    <row r="434" spans="1:8" ht="39.6" x14ac:dyDescent="0.25">
      <c r="A434" s="16" t="s">
        <v>107</v>
      </c>
      <c r="B434" s="16" t="s">
        <v>107</v>
      </c>
      <c r="C434" s="188" t="s">
        <v>545</v>
      </c>
      <c r="D434" s="84" t="s">
        <v>220</v>
      </c>
      <c r="E434" s="101" t="s">
        <v>221</v>
      </c>
      <c r="F434" s="41">
        <v>6.6</v>
      </c>
      <c r="G434" s="41">
        <v>6.6</v>
      </c>
      <c r="H434" s="41">
        <v>6.6</v>
      </c>
    </row>
    <row r="435" spans="1:8" ht="26.4" x14ac:dyDescent="0.25">
      <c r="A435" s="16" t="s">
        <v>107</v>
      </c>
      <c r="B435" s="16" t="s">
        <v>107</v>
      </c>
      <c r="C435" s="188" t="s">
        <v>546</v>
      </c>
      <c r="D435" s="16"/>
      <c r="E435" s="101" t="s">
        <v>184</v>
      </c>
      <c r="F435" s="41">
        <f>F436</f>
        <v>289.60000000000002</v>
      </c>
      <c r="G435" s="41">
        <f>G436</f>
        <v>289.60000000000002</v>
      </c>
      <c r="H435" s="41">
        <f>H436</f>
        <v>289.60000000000002</v>
      </c>
    </row>
    <row r="436" spans="1:8" ht="39.6" x14ac:dyDescent="0.25">
      <c r="A436" s="16" t="s">
        <v>107</v>
      </c>
      <c r="B436" s="16" t="s">
        <v>107</v>
      </c>
      <c r="C436" s="188" t="s">
        <v>546</v>
      </c>
      <c r="D436" s="84" t="s">
        <v>220</v>
      </c>
      <c r="E436" s="101" t="s">
        <v>221</v>
      </c>
      <c r="F436" s="41">
        <v>289.60000000000002</v>
      </c>
      <c r="G436" s="41">
        <v>289.60000000000002</v>
      </c>
      <c r="H436" s="41">
        <v>289.60000000000002</v>
      </c>
    </row>
    <row r="437" spans="1:8" ht="66" x14ac:dyDescent="0.25">
      <c r="A437" s="16" t="s">
        <v>107</v>
      </c>
      <c r="B437" s="16" t="s">
        <v>107</v>
      </c>
      <c r="C437" s="188" t="s">
        <v>547</v>
      </c>
      <c r="D437" s="16"/>
      <c r="E437" s="101" t="s">
        <v>80</v>
      </c>
      <c r="F437" s="41">
        <f>F438</f>
        <v>15</v>
      </c>
      <c r="G437" s="41">
        <f>G438</f>
        <v>15</v>
      </c>
      <c r="H437" s="41">
        <f>H438</f>
        <v>15</v>
      </c>
    </row>
    <row r="438" spans="1:8" ht="39.6" x14ac:dyDescent="0.25">
      <c r="A438" s="16" t="s">
        <v>107</v>
      </c>
      <c r="B438" s="16" t="s">
        <v>107</v>
      </c>
      <c r="C438" s="188" t="s">
        <v>547</v>
      </c>
      <c r="D438" s="84" t="s">
        <v>220</v>
      </c>
      <c r="E438" s="101" t="s">
        <v>221</v>
      </c>
      <c r="F438" s="41">
        <v>15</v>
      </c>
      <c r="G438" s="41">
        <v>15</v>
      </c>
      <c r="H438" s="41">
        <v>15</v>
      </c>
    </row>
    <row r="439" spans="1:8" x14ac:dyDescent="0.25">
      <c r="A439" s="16" t="s">
        <v>107</v>
      </c>
      <c r="B439" s="16" t="s">
        <v>107</v>
      </c>
      <c r="C439" s="188" t="s">
        <v>548</v>
      </c>
      <c r="D439" s="84"/>
      <c r="E439" s="54" t="s">
        <v>437</v>
      </c>
      <c r="F439" s="41">
        <f>F440</f>
        <v>50</v>
      </c>
      <c r="G439" s="41">
        <f>G440</f>
        <v>50</v>
      </c>
      <c r="H439" s="41">
        <f>H440</f>
        <v>50</v>
      </c>
    </row>
    <row r="440" spans="1:8" ht="39.6" x14ac:dyDescent="0.25">
      <c r="A440" s="16" t="s">
        <v>107</v>
      </c>
      <c r="B440" s="16" t="s">
        <v>107</v>
      </c>
      <c r="C440" s="188" t="s">
        <v>548</v>
      </c>
      <c r="D440" s="84" t="s">
        <v>220</v>
      </c>
      <c r="E440" s="101" t="s">
        <v>221</v>
      </c>
      <c r="F440" s="41">
        <v>50</v>
      </c>
      <c r="G440" s="41">
        <v>50</v>
      </c>
      <c r="H440" s="41">
        <v>50</v>
      </c>
    </row>
    <row r="441" spans="1:8" ht="42.75" customHeight="1" x14ac:dyDescent="0.25">
      <c r="A441" s="16" t="s">
        <v>107</v>
      </c>
      <c r="B441" s="16" t="s">
        <v>107</v>
      </c>
      <c r="C441" s="74">
        <v>230221100</v>
      </c>
      <c r="D441" s="16"/>
      <c r="E441" s="101" t="s">
        <v>0</v>
      </c>
      <c r="F441" s="41">
        <f t="shared" ref="F441:H441" si="131">F442</f>
        <v>7316.2</v>
      </c>
      <c r="G441" s="41">
        <f t="shared" si="131"/>
        <v>7316.2</v>
      </c>
      <c r="H441" s="41">
        <f t="shared" si="131"/>
        <v>7316.2</v>
      </c>
    </row>
    <row r="442" spans="1:8" x14ac:dyDescent="0.25">
      <c r="A442" s="16" t="s">
        <v>107</v>
      </c>
      <c r="B442" s="16" t="s">
        <v>107</v>
      </c>
      <c r="C442" s="74">
        <v>230221100</v>
      </c>
      <c r="D442" s="84" t="s">
        <v>234</v>
      </c>
      <c r="E442" s="101" t="s">
        <v>233</v>
      </c>
      <c r="F442" s="41">
        <v>7316.2</v>
      </c>
      <c r="G442" s="41">
        <v>7316.2</v>
      </c>
      <c r="H442" s="41">
        <v>7316.2</v>
      </c>
    </row>
    <row r="443" spans="1:8" ht="66" x14ac:dyDescent="0.25">
      <c r="A443" s="16" t="s">
        <v>107</v>
      </c>
      <c r="B443" s="16" t="s">
        <v>107</v>
      </c>
      <c r="C443" s="21" t="s">
        <v>551</v>
      </c>
      <c r="D443" s="84"/>
      <c r="E443" s="101" t="s">
        <v>550</v>
      </c>
      <c r="F443" s="41">
        <f t="shared" ref="F443:H444" si="132">F444</f>
        <v>495.7</v>
      </c>
      <c r="G443" s="41">
        <f t="shared" si="132"/>
        <v>0</v>
      </c>
      <c r="H443" s="41">
        <f t="shared" si="132"/>
        <v>0</v>
      </c>
    </row>
    <row r="444" spans="1:8" ht="57.75" customHeight="1" x14ac:dyDescent="0.25">
      <c r="A444" s="16" t="s">
        <v>107</v>
      </c>
      <c r="B444" s="16" t="s">
        <v>107</v>
      </c>
      <c r="C444" s="74">
        <v>230321210</v>
      </c>
      <c r="D444" s="84"/>
      <c r="E444" s="101" t="s">
        <v>549</v>
      </c>
      <c r="F444" s="41">
        <f t="shared" si="132"/>
        <v>495.7</v>
      </c>
      <c r="G444" s="41">
        <f t="shared" si="132"/>
        <v>0</v>
      </c>
      <c r="H444" s="41">
        <f t="shared" si="132"/>
        <v>0</v>
      </c>
    </row>
    <row r="445" spans="1:8" ht="39.6" x14ac:dyDescent="0.25">
      <c r="A445" s="84" t="s">
        <v>107</v>
      </c>
      <c r="B445" s="84" t="s">
        <v>107</v>
      </c>
      <c r="C445" s="74">
        <v>230321210</v>
      </c>
      <c r="D445" s="84" t="s">
        <v>220</v>
      </c>
      <c r="E445" s="101" t="s">
        <v>221</v>
      </c>
      <c r="F445" s="41">
        <v>495.7</v>
      </c>
      <c r="G445" s="41">
        <v>0</v>
      </c>
      <c r="H445" s="41">
        <v>0</v>
      </c>
    </row>
    <row r="446" spans="1:8" ht="66" x14ac:dyDescent="0.25">
      <c r="A446" s="5" t="s">
        <v>107</v>
      </c>
      <c r="B446" s="5" t="s">
        <v>107</v>
      </c>
      <c r="C446" s="73" t="s">
        <v>74</v>
      </c>
      <c r="D446" s="16"/>
      <c r="E446" s="53" t="s">
        <v>442</v>
      </c>
      <c r="F446" s="99">
        <f>F447</f>
        <v>50</v>
      </c>
      <c r="G446" s="99">
        <f t="shared" ref="G446:H446" si="133">G447</f>
        <v>50</v>
      </c>
      <c r="H446" s="99">
        <f t="shared" si="133"/>
        <v>50</v>
      </c>
    </row>
    <row r="447" spans="1:8" ht="79.2" x14ac:dyDescent="0.25">
      <c r="A447" s="47" t="s">
        <v>107</v>
      </c>
      <c r="B447" s="47" t="s">
        <v>107</v>
      </c>
      <c r="C447" s="122" t="s">
        <v>629</v>
      </c>
      <c r="D447" s="125"/>
      <c r="E447" s="196" t="s">
        <v>185</v>
      </c>
      <c r="F447" s="124">
        <f>F448+F450</f>
        <v>50</v>
      </c>
      <c r="G447" s="124">
        <f t="shared" ref="G447:H447" si="134">G448+G450</f>
        <v>50</v>
      </c>
      <c r="H447" s="124">
        <f t="shared" si="134"/>
        <v>50</v>
      </c>
    </row>
    <row r="448" spans="1:8" ht="105.6" x14ac:dyDescent="0.25">
      <c r="A448" s="16" t="s">
        <v>107</v>
      </c>
      <c r="B448" s="16" t="s">
        <v>107</v>
      </c>
      <c r="C448" s="79">
        <v>1020123085</v>
      </c>
      <c r="D448" s="125"/>
      <c r="E448" s="101" t="s">
        <v>186</v>
      </c>
      <c r="F448" s="111">
        <f>F449</f>
        <v>5</v>
      </c>
      <c r="G448" s="111">
        <f>G449</f>
        <v>5</v>
      </c>
      <c r="H448" s="111">
        <f>H449</f>
        <v>5</v>
      </c>
    </row>
    <row r="449" spans="1:8" ht="39.6" x14ac:dyDescent="0.25">
      <c r="A449" s="16" t="s">
        <v>107</v>
      </c>
      <c r="B449" s="16" t="s">
        <v>107</v>
      </c>
      <c r="C449" s="79">
        <v>1020123085</v>
      </c>
      <c r="D449" s="113" t="s">
        <v>220</v>
      </c>
      <c r="E449" s="101" t="s">
        <v>221</v>
      </c>
      <c r="F449" s="111">
        <v>5</v>
      </c>
      <c r="G449" s="111">
        <v>5</v>
      </c>
      <c r="H449" s="111">
        <v>5</v>
      </c>
    </row>
    <row r="450" spans="1:8" x14ac:dyDescent="0.25">
      <c r="A450" s="16" t="s">
        <v>107</v>
      </c>
      <c r="B450" s="16" t="s">
        <v>107</v>
      </c>
      <c r="C450" s="79">
        <v>1020123086</v>
      </c>
      <c r="D450" s="125"/>
      <c r="E450" s="101" t="s">
        <v>187</v>
      </c>
      <c r="F450" s="111">
        <f>F451</f>
        <v>45</v>
      </c>
      <c r="G450" s="111">
        <f>G451</f>
        <v>45</v>
      </c>
      <c r="H450" s="111">
        <f>H451</f>
        <v>45</v>
      </c>
    </row>
    <row r="451" spans="1:8" ht="39.6" x14ac:dyDescent="0.25">
      <c r="A451" s="16" t="s">
        <v>107</v>
      </c>
      <c r="B451" s="16" t="s">
        <v>107</v>
      </c>
      <c r="C451" s="79">
        <v>1020123086</v>
      </c>
      <c r="D451" s="113" t="s">
        <v>220</v>
      </c>
      <c r="E451" s="101" t="s">
        <v>221</v>
      </c>
      <c r="F451" s="111">
        <v>45</v>
      </c>
      <c r="G451" s="111">
        <v>45</v>
      </c>
      <c r="H451" s="111">
        <v>45</v>
      </c>
    </row>
    <row r="452" spans="1:8" ht="39.6" x14ac:dyDescent="0.25">
      <c r="A452" s="16" t="s">
        <v>107</v>
      </c>
      <c r="B452" s="16" t="s">
        <v>107</v>
      </c>
      <c r="C452" s="84" t="s">
        <v>26</v>
      </c>
      <c r="D452" s="84"/>
      <c r="E452" s="103" t="s">
        <v>41</v>
      </c>
      <c r="F452" s="41">
        <f>F453</f>
        <v>50</v>
      </c>
      <c r="G452" s="41">
        <f t="shared" ref="G452:H452" si="135">G453</f>
        <v>0</v>
      </c>
      <c r="H452" s="41">
        <f t="shared" si="135"/>
        <v>0</v>
      </c>
    </row>
    <row r="453" spans="1:8" ht="52.8" x14ac:dyDescent="0.25">
      <c r="A453" s="16" t="s">
        <v>107</v>
      </c>
      <c r="B453" s="16" t="s">
        <v>107</v>
      </c>
      <c r="C453" s="84" t="s">
        <v>763</v>
      </c>
      <c r="D453" s="16"/>
      <c r="E453" s="54" t="s">
        <v>761</v>
      </c>
      <c r="F453" s="41">
        <f>SUM(F454:F454)</f>
        <v>50</v>
      </c>
      <c r="G453" s="41">
        <f>SUM(G454:G454)</f>
        <v>0</v>
      </c>
      <c r="H453" s="41">
        <f>SUM(H454:H454)</f>
        <v>0</v>
      </c>
    </row>
    <row r="454" spans="1:8" ht="39.6" x14ac:dyDescent="0.25">
      <c r="A454" s="16" t="s">
        <v>107</v>
      </c>
      <c r="B454" s="16" t="s">
        <v>107</v>
      </c>
      <c r="C454" s="84" t="s">
        <v>763</v>
      </c>
      <c r="D454" s="84" t="s">
        <v>220</v>
      </c>
      <c r="E454" s="101" t="s">
        <v>221</v>
      </c>
      <c r="F454" s="39">
        <v>50</v>
      </c>
      <c r="G454" s="39">
        <v>0</v>
      </c>
      <c r="H454" s="39">
        <v>0</v>
      </c>
    </row>
    <row r="455" spans="1:8" ht="27" x14ac:dyDescent="0.3">
      <c r="A455" s="35" t="s">
        <v>107</v>
      </c>
      <c r="B455" s="35" t="s">
        <v>102</v>
      </c>
      <c r="C455" s="35"/>
      <c r="D455" s="35"/>
      <c r="E455" s="46" t="s">
        <v>112</v>
      </c>
      <c r="F455" s="42">
        <f t="shared" ref="F455:H455" si="136">F456</f>
        <v>8622.9000000000015</v>
      </c>
      <c r="G455" s="42">
        <f t="shared" si="136"/>
        <v>8622.9000000000015</v>
      </c>
      <c r="H455" s="42">
        <f t="shared" si="136"/>
        <v>8622.8000000000011</v>
      </c>
    </row>
    <row r="456" spans="1:8" s="20" customFormat="1" ht="53.4" x14ac:dyDescent="0.3">
      <c r="A456" s="16" t="s">
        <v>107</v>
      </c>
      <c r="B456" s="16" t="s">
        <v>102</v>
      </c>
      <c r="C456" s="21" t="s">
        <v>76</v>
      </c>
      <c r="D456" s="35"/>
      <c r="E456" s="64" t="s">
        <v>452</v>
      </c>
      <c r="F456" s="62">
        <f>F457+F461+F476</f>
        <v>8622.9000000000015</v>
      </c>
      <c r="G456" s="62">
        <f t="shared" ref="G456:H456" si="137">G457+G461+G476</f>
        <v>8622.9000000000015</v>
      </c>
      <c r="H456" s="62">
        <f t="shared" si="137"/>
        <v>8622.8000000000011</v>
      </c>
    </row>
    <row r="457" spans="1:8" s="20" customFormat="1" ht="44.25" customHeight="1" x14ac:dyDescent="0.25">
      <c r="A457" s="16" t="s">
        <v>107</v>
      </c>
      <c r="B457" s="16" t="s">
        <v>102</v>
      </c>
      <c r="C457" s="52" t="s">
        <v>78</v>
      </c>
      <c r="D457" s="21"/>
      <c r="E457" s="46" t="s">
        <v>701</v>
      </c>
      <c r="F457" s="58">
        <f>F458</f>
        <v>135.30000000000001</v>
      </c>
      <c r="G457" s="58">
        <f t="shared" ref="G457:H457" si="138">G458</f>
        <v>135.30000000000001</v>
      </c>
      <c r="H457" s="58">
        <f t="shared" si="138"/>
        <v>135.19999999999999</v>
      </c>
    </row>
    <row r="458" spans="1:8" s="20" customFormat="1" ht="39.6" x14ac:dyDescent="0.25">
      <c r="A458" s="16" t="s">
        <v>107</v>
      </c>
      <c r="B458" s="16" t="s">
        <v>102</v>
      </c>
      <c r="C458" s="57" t="s">
        <v>696</v>
      </c>
      <c r="D458" s="21"/>
      <c r="E458" s="101" t="s">
        <v>137</v>
      </c>
      <c r="F458" s="41">
        <f>SUM(F459:F460)</f>
        <v>135.30000000000001</v>
      </c>
      <c r="G458" s="41">
        <f>SUM(G459:G460)</f>
        <v>135.30000000000001</v>
      </c>
      <c r="H458" s="41">
        <f>SUM(H459:H460)</f>
        <v>135.19999999999999</v>
      </c>
    </row>
    <row r="459" spans="1:8" s="20" customFormat="1" ht="26.4" x14ac:dyDescent="0.25">
      <c r="A459" s="16" t="s">
        <v>107</v>
      </c>
      <c r="B459" s="16" t="s">
        <v>102</v>
      </c>
      <c r="C459" s="57" t="s">
        <v>696</v>
      </c>
      <c r="D459" s="84" t="s">
        <v>67</v>
      </c>
      <c r="E459" s="55" t="s">
        <v>133</v>
      </c>
      <c r="F459" s="41">
        <v>64.400000000000006</v>
      </c>
      <c r="G459" s="41">
        <v>64.400000000000006</v>
      </c>
      <c r="H459" s="41">
        <v>64.400000000000006</v>
      </c>
    </row>
    <row r="460" spans="1:8" s="20" customFormat="1" ht="39.6" x14ac:dyDescent="0.25">
      <c r="A460" s="16" t="s">
        <v>107</v>
      </c>
      <c r="B460" s="16" t="s">
        <v>102</v>
      </c>
      <c r="C460" s="57" t="s">
        <v>696</v>
      </c>
      <c r="D460" s="84" t="s">
        <v>220</v>
      </c>
      <c r="E460" s="101" t="s">
        <v>221</v>
      </c>
      <c r="F460" s="41">
        <v>70.900000000000006</v>
      </c>
      <c r="G460" s="41">
        <v>70.900000000000006</v>
      </c>
      <c r="H460" s="41">
        <v>70.8</v>
      </c>
    </row>
    <row r="461" spans="1:8" s="20" customFormat="1" ht="39.6" x14ac:dyDescent="0.25">
      <c r="A461" s="16" t="s">
        <v>107</v>
      </c>
      <c r="B461" s="16" t="s">
        <v>102</v>
      </c>
      <c r="C461" s="52" t="s">
        <v>513</v>
      </c>
      <c r="D461" s="84"/>
      <c r="E461" s="46" t="s">
        <v>512</v>
      </c>
      <c r="F461" s="111">
        <f>F462+F464+F466+F468+F470+F472+F474</f>
        <v>1440.4</v>
      </c>
      <c r="G461" s="111">
        <f t="shared" ref="G461:H461" si="139">G462+G464+G466+G468+G470+G472+G474</f>
        <v>1440.4</v>
      </c>
      <c r="H461" s="111">
        <f t="shared" si="139"/>
        <v>1440.4</v>
      </c>
    </row>
    <row r="462" spans="1:8" s="20" customFormat="1" ht="52.8" x14ac:dyDescent="0.25">
      <c r="A462" s="16" t="s">
        <v>107</v>
      </c>
      <c r="B462" s="16" t="s">
        <v>102</v>
      </c>
      <c r="C462" s="21" t="s">
        <v>697</v>
      </c>
      <c r="D462" s="16"/>
      <c r="E462" s="100" t="s">
        <v>515</v>
      </c>
      <c r="F462" s="102">
        <f>F463</f>
        <v>129.1</v>
      </c>
      <c r="G462" s="102">
        <f>G463</f>
        <v>129.1</v>
      </c>
      <c r="H462" s="102">
        <f>H463</f>
        <v>129.1</v>
      </c>
    </row>
    <row r="463" spans="1:8" s="20" customFormat="1" ht="13.8" x14ac:dyDescent="0.25">
      <c r="A463" s="16" t="s">
        <v>107</v>
      </c>
      <c r="B463" s="16" t="s">
        <v>102</v>
      </c>
      <c r="C463" s="21" t="s">
        <v>697</v>
      </c>
      <c r="D463" s="84" t="s">
        <v>381</v>
      </c>
      <c r="E463" s="101" t="s">
        <v>382</v>
      </c>
      <c r="F463" s="41">
        <v>129.1</v>
      </c>
      <c r="G463" s="41">
        <v>129.1</v>
      </c>
      <c r="H463" s="41">
        <v>129.1</v>
      </c>
    </row>
    <row r="464" spans="1:8" s="20" customFormat="1" ht="39.6" x14ac:dyDescent="0.25">
      <c r="A464" s="16" t="s">
        <v>107</v>
      </c>
      <c r="B464" s="16" t="s">
        <v>102</v>
      </c>
      <c r="C464" s="57" t="s">
        <v>698</v>
      </c>
      <c r="D464" s="16"/>
      <c r="E464" s="101" t="s">
        <v>52</v>
      </c>
      <c r="F464" s="41">
        <f>F465</f>
        <v>176.1</v>
      </c>
      <c r="G464" s="41">
        <f>G465</f>
        <v>176.1</v>
      </c>
      <c r="H464" s="41">
        <f>H465</f>
        <v>176.1</v>
      </c>
    </row>
    <row r="465" spans="1:8" s="20" customFormat="1" ht="39.6" x14ac:dyDescent="0.25">
      <c r="A465" s="16" t="s">
        <v>107</v>
      </c>
      <c r="B465" s="16" t="s">
        <v>102</v>
      </c>
      <c r="C465" s="57" t="s">
        <v>698</v>
      </c>
      <c r="D465" s="84" t="s">
        <v>220</v>
      </c>
      <c r="E465" s="101" t="s">
        <v>221</v>
      </c>
      <c r="F465" s="41">
        <v>176.1</v>
      </c>
      <c r="G465" s="41">
        <v>176.1</v>
      </c>
      <c r="H465" s="41">
        <v>176.1</v>
      </c>
    </row>
    <row r="466" spans="1:8" s="20" customFormat="1" ht="39.6" x14ac:dyDescent="0.25">
      <c r="A466" s="16" t="s">
        <v>107</v>
      </c>
      <c r="B466" s="16" t="s">
        <v>102</v>
      </c>
      <c r="C466" s="57" t="s">
        <v>695</v>
      </c>
      <c r="D466" s="16"/>
      <c r="E466" s="54" t="s">
        <v>626</v>
      </c>
      <c r="F466" s="97">
        <f>F467</f>
        <v>88.9</v>
      </c>
      <c r="G466" s="97">
        <f>G467</f>
        <v>88.9</v>
      </c>
      <c r="H466" s="97">
        <f>H467</f>
        <v>88.9</v>
      </c>
    </row>
    <row r="467" spans="1:8" s="20" customFormat="1" ht="13.8" x14ac:dyDescent="0.25">
      <c r="A467" s="16" t="s">
        <v>107</v>
      </c>
      <c r="B467" s="16" t="s">
        <v>102</v>
      </c>
      <c r="C467" s="57" t="s">
        <v>695</v>
      </c>
      <c r="D467" s="21" t="s">
        <v>234</v>
      </c>
      <c r="E467" s="101" t="s">
        <v>233</v>
      </c>
      <c r="F467" s="97">
        <v>88.9</v>
      </c>
      <c r="G467" s="97">
        <v>88.9</v>
      </c>
      <c r="H467" s="97">
        <v>88.9</v>
      </c>
    </row>
    <row r="468" spans="1:8" s="20" customFormat="1" ht="66" x14ac:dyDescent="0.25">
      <c r="A468" s="16" t="s">
        <v>107</v>
      </c>
      <c r="B468" s="16" t="s">
        <v>102</v>
      </c>
      <c r="C468" s="81">
        <v>140323020</v>
      </c>
      <c r="D468" s="83"/>
      <c r="E468" s="101" t="s">
        <v>136</v>
      </c>
      <c r="F468" s="41">
        <f>F469</f>
        <v>281.3</v>
      </c>
      <c r="G468" s="41">
        <f>G469</f>
        <v>281.3</v>
      </c>
      <c r="H468" s="41">
        <f>H469</f>
        <v>281.3</v>
      </c>
    </row>
    <row r="469" spans="1:8" s="20" customFormat="1" ht="39.6" x14ac:dyDescent="0.25">
      <c r="A469" s="16" t="s">
        <v>107</v>
      </c>
      <c r="B469" s="16" t="s">
        <v>102</v>
      </c>
      <c r="C469" s="81">
        <v>140323020</v>
      </c>
      <c r="D469" s="84" t="s">
        <v>220</v>
      </c>
      <c r="E469" s="101" t="s">
        <v>221</v>
      </c>
      <c r="F469" s="41">
        <v>281.3</v>
      </c>
      <c r="G469" s="41">
        <v>281.3</v>
      </c>
      <c r="H469" s="41">
        <v>281.3</v>
      </c>
    </row>
    <row r="470" spans="1:8" s="20" customFormat="1" ht="105.6" x14ac:dyDescent="0.25">
      <c r="A470" s="16" t="s">
        <v>107</v>
      </c>
      <c r="B470" s="16" t="s">
        <v>102</v>
      </c>
      <c r="C470" s="81">
        <v>140323025</v>
      </c>
      <c r="D470" s="83"/>
      <c r="E470" s="101" t="s">
        <v>521</v>
      </c>
      <c r="F470" s="41">
        <f>F471</f>
        <v>305.7</v>
      </c>
      <c r="G470" s="41">
        <f>G471</f>
        <v>305.7</v>
      </c>
      <c r="H470" s="41">
        <f>H471</f>
        <v>305.7</v>
      </c>
    </row>
    <row r="471" spans="1:8" s="20" customFormat="1" ht="39.6" x14ac:dyDescent="0.25">
      <c r="A471" s="16" t="s">
        <v>107</v>
      </c>
      <c r="B471" s="16" t="s">
        <v>102</v>
      </c>
      <c r="C471" s="81">
        <v>140323025</v>
      </c>
      <c r="D471" s="84" t="s">
        <v>220</v>
      </c>
      <c r="E471" s="101" t="s">
        <v>221</v>
      </c>
      <c r="F471" s="41">
        <v>305.7</v>
      </c>
      <c r="G471" s="41">
        <v>305.7</v>
      </c>
      <c r="H471" s="41">
        <v>305.7</v>
      </c>
    </row>
    <row r="472" spans="1:8" s="20" customFormat="1" ht="66" x14ac:dyDescent="0.25">
      <c r="A472" s="16" t="s">
        <v>107</v>
      </c>
      <c r="B472" s="16" t="s">
        <v>102</v>
      </c>
      <c r="C472" s="81" t="s">
        <v>522</v>
      </c>
      <c r="D472" s="84"/>
      <c r="E472" s="101" t="s">
        <v>523</v>
      </c>
      <c r="F472" s="41">
        <f>F473</f>
        <v>49.3</v>
      </c>
      <c r="G472" s="41">
        <f>G473</f>
        <v>49.3</v>
      </c>
      <c r="H472" s="41">
        <f>H473</f>
        <v>49.3</v>
      </c>
    </row>
    <row r="473" spans="1:8" s="20" customFormat="1" ht="39.6" x14ac:dyDescent="0.25">
      <c r="A473" s="16" t="s">
        <v>107</v>
      </c>
      <c r="B473" s="16" t="s">
        <v>102</v>
      </c>
      <c r="C473" s="81" t="s">
        <v>522</v>
      </c>
      <c r="D473" s="84" t="s">
        <v>220</v>
      </c>
      <c r="E473" s="101" t="s">
        <v>221</v>
      </c>
      <c r="F473" s="41">
        <v>49.3</v>
      </c>
      <c r="G473" s="41">
        <v>49.3</v>
      </c>
      <c r="H473" s="41">
        <v>49.3</v>
      </c>
    </row>
    <row r="474" spans="1:8" s="36" customFormat="1" ht="39.6" x14ac:dyDescent="0.25">
      <c r="A474" s="16" t="s">
        <v>107</v>
      </c>
      <c r="B474" s="16" t="s">
        <v>102</v>
      </c>
      <c r="C474" s="81">
        <v>140311080</v>
      </c>
      <c r="D474" s="84"/>
      <c r="E474" s="101" t="s">
        <v>524</v>
      </c>
      <c r="F474" s="41">
        <f>F475</f>
        <v>410</v>
      </c>
      <c r="G474" s="41">
        <f>G475</f>
        <v>410</v>
      </c>
      <c r="H474" s="41">
        <f>H475</f>
        <v>410</v>
      </c>
    </row>
    <row r="475" spans="1:8" ht="39.6" x14ac:dyDescent="0.25">
      <c r="A475" s="16" t="s">
        <v>107</v>
      </c>
      <c r="B475" s="16" t="s">
        <v>102</v>
      </c>
      <c r="C475" s="81">
        <v>140311080</v>
      </c>
      <c r="D475" s="84" t="s">
        <v>220</v>
      </c>
      <c r="E475" s="101" t="s">
        <v>221</v>
      </c>
      <c r="F475" s="184">
        <v>410</v>
      </c>
      <c r="G475" s="184">
        <v>410</v>
      </c>
      <c r="H475" s="184">
        <v>410</v>
      </c>
    </row>
    <row r="476" spans="1:8" x14ac:dyDescent="0.25">
      <c r="A476" s="16" t="s">
        <v>107</v>
      </c>
      <c r="B476" s="16" t="s">
        <v>102</v>
      </c>
      <c r="C476" s="52" t="s">
        <v>79</v>
      </c>
      <c r="D476" s="16"/>
      <c r="E476" s="66" t="s">
        <v>49</v>
      </c>
      <c r="F476" s="96">
        <f>F477</f>
        <v>7047.2000000000007</v>
      </c>
      <c r="G476" s="96">
        <f>G477</f>
        <v>7047.2000000000007</v>
      </c>
      <c r="H476" s="96">
        <f>H477</f>
        <v>7047.2000000000007</v>
      </c>
    </row>
    <row r="477" spans="1:8" ht="66" x14ac:dyDescent="0.25">
      <c r="A477" s="16" t="s">
        <v>107</v>
      </c>
      <c r="B477" s="16" t="s">
        <v>102</v>
      </c>
      <c r="C477" s="81">
        <v>190022200</v>
      </c>
      <c r="D477" s="84"/>
      <c r="E477" s="101" t="s">
        <v>525</v>
      </c>
      <c r="F477" s="41">
        <f>SUM(F478:F479)</f>
        <v>7047.2000000000007</v>
      </c>
      <c r="G477" s="41">
        <f>SUM(G478:G479)</f>
        <v>7047.2000000000007</v>
      </c>
      <c r="H477" s="41">
        <f>SUM(H478:H479)</f>
        <v>7047.2000000000007</v>
      </c>
    </row>
    <row r="478" spans="1:8" ht="39.6" x14ac:dyDescent="0.25">
      <c r="A478" s="16" t="s">
        <v>107</v>
      </c>
      <c r="B478" s="16" t="s">
        <v>102</v>
      </c>
      <c r="C478" s="81">
        <v>190022200</v>
      </c>
      <c r="D478" s="16" t="s">
        <v>65</v>
      </c>
      <c r="E478" s="55" t="s">
        <v>66</v>
      </c>
      <c r="F478" s="41">
        <v>6640.6</v>
      </c>
      <c r="G478" s="41">
        <v>6640.6</v>
      </c>
      <c r="H478" s="41">
        <v>6640.6</v>
      </c>
    </row>
    <row r="479" spans="1:8" ht="39.6" x14ac:dyDescent="0.25">
      <c r="A479" s="16" t="s">
        <v>107</v>
      </c>
      <c r="B479" s="16" t="s">
        <v>102</v>
      </c>
      <c r="C479" s="81">
        <v>190022200</v>
      </c>
      <c r="D479" s="84" t="s">
        <v>220</v>
      </c>
      <c r="E479" s="101" t="s">
        <v>221</v>
      </c>
      <c r="F479" s="41">
        <v>406.6</v>
      </c>
      <c r="G479" s="41">
        <v>406.6</v>
      </c>
      <c r="H479" s="41">
        <v>406.6</v>
      </c>
    </row>
    <row r="480" spans="1:8" ht="15.6" x14ac:dyDescent="0.3">
      <c r="A480" s="4" t="s">
        <v>104</v>
      </c>
      <c r="B480" s="3"/>
      <c r="C480" s="3"/>
      <c r="D480" s="3"/>
      <c r="E480" s="49" t="s">
        <v>21</v>
      </c>
      <c r="F480" s="95">
        <f>F481+F504</f>
        <v>59057.100000000006</v>
      </c>
      <c r="G480" s="95">
        <f>G481+G504</f>
        <v>57455.200000000004</v>
      </c>
      <c r="H480" s="95">
        <f>H481+H504</f>
        <v>58382.8</v>
      </c>
    </row>
    <row r="481" spans="1:8" s="37" customFormat="1" ht="14.4" x14ac:dyDescent="0.3">
      <c r="A481" s="35" t="s">
        <v>104</v>
      </c>
      <c r="B481" s="35" t="s">
        <v>91</v>
      </c>
      <c r="C481" s="35"/>
      <c r="D481" s="35"/>
      <c r="E481" s="45" t="s">
        <v>109</v>
      </c>
      <c r="F481" s="42">
        <f>F482+F501</f>
        <v>55906.700000000004</v>
      </c>
      <c r="G481" s="42">
        <f t="shared" ref="G481:H481" si="140">G482+G501</f>
        <v>54304.800000000003</v>
      </c>
      <c r="H481" s="42">
        <f t="shared" si="140"/>
        <v>55232.4</v>
      </c>
    </row>
    <row r="482" spans="1:8" s="37" customFormat="1" ht="66.599999999999994" x14ac:dyDescent="0.3">
      <c r="A482" s="16" t="s">
        <v>104</v>
      </c>
      <c r="B482" s="16" t="s">
        <v>91</v>
      </c>
      <c r="C482" s="73" t="s">
        <v>62</v>
      </c>
      <c r="D482" s="35"/>
      <c r="E482" s="53" t="s">
        <v>445</v>
      </c>
      <c r="F482" s="65">
        <f t="shared" ref="F482:H482" si="141">F483</f>
        <v>55731.700000000004</v>
      </c>
      <c r="G482" s="65">
        <f t="shared" si="141"/>
        <v>54304.800000000003</v>
      </c>
      <c r="H482" s="65">
        <f t="shared" si="141"/>
        <v>55232.4</v>
      </c>
    </row>
    <row r="483" spans="1:8" s="37" customFormat="1" ht="27" x14ac:dyDescent="0.3">
      <c r="A483" s="16" t="s">
        <v>104</v>
      </c>
      <c r="B483" s="16" t="s">
        <v>91</v>
      </c>
      <c r="C483" s="21" t="s">
        <v>63</v>
      </c>
      <c r="D483" s="35"/>
      <c r="E483" s="48" t="s">
        <v>177</v>
      </c>
      <c r="F483" s="58">
        <f>F484+F487+F489+F492+F495+F497+F499</f>
        <v>55731.700000000004</v>
      </c>
      <c r="G483" s="58">
        <f t="shared" ref="G483:H483" si="142">G484+G487+G489+G492+G495+G497+G499</f>
        <v>54304.800000000003</v>
      </c>
      <c r="H483" s="58">
        <f t="shared" si="142"/>
        <v>55232.4</v>
      </c>
    </row>
    <row r="484" spans="1:8" s="37" customFormat="1" ht="27" customHeight="1" x14ac:dyDescent="0.3">
      <c r="A484" s="16" t="s">
        <v>104</v>
      </c>
      <c r="B484" s="16" t="s">
        <v>91</v>
      </c>
      <c r="C484" s="74">
        <v>210122900</v>
      </c>
      <c r="D484" s="16"/>
      <c r="E484" s="204" t="s">
        <v>176</v>
      </c>
      <c r="F484" s="39">
        <f>F485+F486</f>
        <v>10524</v>
      </c>
      <c r="G484" s="39">
        <f>G485+G486</f>
        <v>10073.6</v>
      </c>
      <c r="H484" s="39">
        <f>H485+H486</f>
        <v>10310.799999999999</v>
      </c>
    </row>
    <row r="485" spans="1:8" s="37" customFormat="1" ht="26.4" x14ac:dyDescent="0.3">
      <c r="A485" s="16" t="s">
        <v>104</v>
      </c>
      <c r="B485" s="16" t="s">
        <v>91</v>
      </c>
      <c r="C485" s="74">
        <v>210122900</v>
      </c>
      <c r="D485" s="84" t="s">
        <v>67</v>
      </c>
      <c r="E485" s="55" t="s">
        <v>133</v>
      </c>
      <c r="F485" s="39">
        <v>5635.6</v>
      </c>
      <c r="G485" s="39">
        <v>5635.6</v>
      </c>
      <c r="H485" s="39">
        <v>5635.6</v>
      </c>
    </row>
    <row r="486" spans="1:8" s="37" customFormat="1" ht="39.6" x14ac:dyDescent="0.3">
      <c r="A486" s="16" t="s">
        <v>104</v>
      </c>
      <c r="B486" s="16" t="s">
        <v>91</v>
      </c>
      <c r="C486" s="74">
        <v>210122900</v>
      </c>
      <c r="D486" s="84" t="s">
        <v>220</v>
      </c>
      <c r="E486" s="101" t="s">
        <v>221</v>
      </c>
      <c r="F486" s="39">
        <v>4888.3999999999996</v>
      </c>
      <c r="G486" s="39">
        <v>4438</v>
      </c>
      <c r="H486" s="39">
        <v>4675.2</v>
      </c>
    </row>
    <row r="487" spans="1:8" s="37" customFormat="1" ht="53.4" x14ac:dyDescent="0.3">
      <c r="A487" s="16" t="s">
        <v>104</v>
      </c>
      <c r="B487" s="16" t="s">
        <v>91</v>
      </c>
      <c r="C487" s="74">
        <v>210121100</v>
      </c>
      <c r="D487" s="16"/>
      <c r="E487" s="204" t="s">
        <v>178</v>
      </c>
      <c r="F487" s="39">
        <f>F488</f>
        <v>26548.3</v>
      </c>
      <c r="G487" s="39">
        <f>G488</f>
        <v>25794.799999999999</v>
      </c>
      <c r="H487" s="39">
        <f>H488</f>
        <v>26485.200000000001</v>
      </c>
    </row>
    <row r="488" spans="1:8" s="37" customFormat="1" ht="14.4" x14ac:dyDescent="0.3">
      <c r="A488" s="16" t="s">
        <v>104</v>
      </c>
      <c r="B488" s="16" t="s">
        <v>91</v>
      </c>
      <c r="C488" s="74">
        <v>210121100</v>
      </c>
      <c r="D488" s="21" t="s">
        <v>234</v>
      </c>
      <c r="E488" s="101" t="s">
        <v>233</v>
      </c>
      <c r="F488" s="150">
        <v>26548.3</v>
      </c>
      <c r="G488" s="150">
        <v>25794.799999999999</v>
      </c>
      <c r="H488" s="150">
        <v>26485.200000000001</v>
      </c>
    </row>
    <row r="489" spans="1:8" s="37" customFormat="1" ht="52.8" x14ac:dyDescent="0.3">
      <c r="A489" s="16" t="s">
        <v>104</v>
      </c>
      <c r="B489" s="16" t="s">
        <v>91</v>
      </c>
      <c r="C489" s="74" t="s">
        <v>526</v>
      </c>
      <c r="D489" s="84"/>
      <c r="E489" s="101" t="s">
        <v>333</v>
      </c>
      <c r="F489" s="39">
        <f>SUM(F490:F491)</f>
        <v>200</v>
      </c>
      <c r="G489" s="39">
        <f>SUM(G490:G491)</f>
        <v>200</v>
      </c>
      <c r="H489" s="39">
        <f>SUM(H490:H491)</f>
        <v>200</v>
      </c>
    </row>
    <row r="490" spans="1:8" s="37" customFormat="1" ht="26.4" x14ac:dyDescent="0.3">
      <c r="A490" s="16" t="s">
        <v>104</v>
      </c>
      <c r="B490" s="16" t="s">
        <v>91</v>
      </c>
      <c r="C490" s="74" t="s">
        <v>526</v>
      </c>
      <c r="D490" s="84" t="s">
        <v>67</v>
      </c>
      <c r="E490" s="55" t="s">
        <v>133</v>
      </c>
      <c r="F490" s="184">
        <v>50</v>
      </c>
      <c r="G490" s="184">
        <v>50</v>
      </c>
      <c r="H490" s="184">
        <v>50</v>
      </c>
    </row>
    <row r="491" spans="1:8" s="37" customFormat="1" ht="14.4" x14ac:dyDescent="0.3">
      <c r="A491" s="16" t="s">
        <v>104</v>
      </c>
      <c r="B491" s="16" t="s">
        <v>91</v>
      </c>
      <c r="C491" s="74" t="s">
        <v>526</v>
      </c>
      <c r="D491" s="21" t="s">
        <v>234</v>
      </c>
      <c r="E491" s="101" t="s">
        <v>233</v>
      </c>
      <c r="F491" s="39">
        <v>150</v>
      </c>
      <c r="G491" s="39">
        <v>150</v>
      </c>
      <c r="H491" s="39">
        <v>150</v>
      </c>
    </row>
    <row r="492" spans="1:8" s="37" customFormat="1" ht="52.8" x14ac:dyDescent="0.3">
      <c r="A492" s="16" t="s">
        <v>104</v>
      </c>
      <c r="B492" s="16" t="s">
        <v>91</v>
      </c>
      <c r="C492" s="74">
        <v>210110680</v>
      </c>
      <c r="D492" s="84"/>
      <c r="E492" s="101" t="s">
        <v>375</v>
      </c>
      <c r="F492" s="39">
        <f>SUM(F493:F494)</f>
        <v>18200.400000000001</v>
      </c>
      <c r="G492" s="39">
        <f t="shared" ref="G492:H492" si="143">SUM(G493:G494)</f>
        <v>18200.400000000001</v>
      </c>
      <c r="H492" s="39">
        <f t="shared" si="143"/>
        <v>18200.400000000001</v>
      </c>
    </row>
    <row r="493" spans="1:8" s="37" customFormat="1" ht="26.4" x14ac:dyDescent="0.3">
      <c r="A493" s="16" t="s">
        <v>104</v>
      </c>
      <c r="B493" s="16" t="s">
        <v>91</v>
      </c>
      <c r="C493" s="74">
        <v>210110680</v>
      </c>
      <c r="D493" s="84" t="s">
        <v>67</v>
      </c>
      <c r="E493" s="55" t="s">
        <v>133</v>
      </c>
      <c r="F493" s="184">
        <v>5432</v>
      </c>
      <c r="G493" s="184">
        <v>5432</v>
      </c>
      <c r="H493" s="184">
        <v>5432</v>
      </c>
    </row>
    <row r="494" spans="1:8" s="37" customFormat="1" ht="14.4" x14ac:dyDescent="0.3">
      <c r="A494" s="16" t="s">
        <v>104</v>
      </c>
      <c r="B494" s="16" t="s">
        <v>91</v>
      </c>
      <c r="C494" s="74">
        <v>210110680</v>
      </c>
      <c r="D494" s="21" t="s">
        <v>234</v>
      </c>
      <c r="E494" s="101" t="s">
        <v>233</v>
      </c>
      <c r="F494" s="39">
        <v>12768.4</v>
      </c>
      <c r="G494" s="39">
        <v>12768.4</v>
      </c>
      <c r="H494" s="39">
        <v>12768.4</v>
      </c>
    </row>
    <row r="495" spans="1:8" s="37" customFormat="1" ht="53.4" x14ac:dyDescent="0.3">
      <c r="A495" s="16" t="s">
        <v>104</v>
      </c>
      <c r="B495" s="16" t="s">
        <v>91</v>
      </c>
      <c r="C495" s="156" t="s">
        <v>529</v>
      </c>
      <c r="D495" s="84"/>
      <c r="E495" s="181" t="s">
        <v>393</v>
      </c>
      <c r="F495" s="39">
        <f>F496</f>
        <v>35</v>
      </c>
      <c r="G495" s="39">
        <f>G496</f>
        <v>35</v>
      </c>
      <c r="H495" s="39">
        <f>H496</f>
        <v>35</v>
      </c>
    </row>
    <row r="496" spans="1:8" s="37" customFormat="1" ht="14.4" x14ac:dyDescent="0.3">
      <c r="A496" s="16" t="s">
        <v>104</v>
      </c>
      <c r="B496" s="16" t="s">
        <v>91</v>
      </c>
      <c r="C496" s="156" t="s">
        <v>529</v>
      </c>
      <c r="D496" s="21" t="s">
        <v>234</v>
      </c>
      <c r="E496" s="101" t="s">
        <v>233</v>
      </c>
      <c r="F496" s="39">
        <v>35</v>
      </c>
      <c r="G496" s="39">
        <v>35</v>
      </c>
      <c r="H496" s="39">
        <v>35</v>
      </c>
    </row>
    <row r="497" spans="1:8" s="37" customFormat="1" ht="52.8" x14ac:dyDescent="0.3">
      <c r="A497" s="16" t="s">
        <v>104</v>
      </c>
      <c r="B497" s="16" t="s">
        <v>91</v>
      </c>
      <c r="C497" s="186" t="s">
        <v>531</v>
      </c>
      <c r="D497" s="21"/>
      <c r="E497" s="101" t="s">
        <v>530</v>
      </c>
      <c r="F497" s="39">
        <f>F498</f>
        <v>223</v>
      </c>
      <c r="G497" s="39">
        <f>G498</f>
        <v>0</v>
      </c>
      <c r="H497" s="39">
        <f>H498</f>
        <v>0</v>
      </c>
    </row>
    <row r="498" spans="1:8" s="37" customFormat="1" ht="14.4" x14ac:dyDescent="0.3">
      <c r="A498" s="16" t="s">
        <v>104</v>
      </c>
      <c r="B498" s="16" t="s">
        <v>91</v>
      </c>
      <c r="C498" s="186" t="s">
        <v>531</v>
      </c>
      <c r="D498" s="21" t="s">
        <v>234</v>
      </c>
      <c r="E498" s="101" t="s">
        <v>233</v>
      </c>
      <c r="F498" s="39">
        <v>223</v>
      </c>
      <c r="G498" s="39">
        <v>0</v>
      </c>
      <c r="H498" s="39">
        <v>0</v>
      </c>
    </row>
    <row r="499" spans="1:8" s="37" customFormat="1" ht="66" x14ac:dyDescent="0.3">
      <c r="A499" s="16" t="s">
        <v>104</v>
      </c>
      <c r="B499" s="16" t="s">
        <v>91</v>
      </c>
      <c r="C499" s="186" t="s">
        <v>539</v>
      </c>
      <c r="D499" s="21"/>
      <c r="E499" s="101" t="s">
        <v>538</v>
      </c>
      <c r="F499" s="39">
        <f>F500</f>
        <v>1</v>
      </c>
      <c r="G499" s="39">
        <f>G500</f>
        <v>1</v>
      </c>
      <c r="H499" s="39">
        <f>H500</f>
        <v>1</v>
      </c>
    </row>
    <row r="500" spans="1:8" s="37" customFormat="1" ht="14.4" x14ac:dyDescent="0.3">
      <c r="A500" s="16" t="s">
        <v>104</v>
      </c>
      <c r="B500" s="16" t="s">
        <v>91</v>
      </c>
      <c r="C500" s="186" t="s">
        <v>539</v>
      </c>
      <c r="D500" s="21" t="s">
        <v>234</v>
      </c>
      <c r="E500" s="101" t="s">
        <v>233</v>
      </c>
      <c r="F500" s="39">
        <v>1</v>
      </c>
      <c r="G500" s="39">
        <v>1</v>
      </c>
      <c r="H500" s="39">
        <v>1</v>
      </c>
    </row>
    <row r="501" spans="1:8" s="37" customFormat="1" ht="40.200000000000003" x14ac:dyDescent="0.3">
      <c r="A501" s="16" t="s">
        <v>104</v>
      </c>
      <c r="B501" s="16" t="s">
        <v>91</v>
      </c>
      <c r="C501" s="84" t="s">
        <v>26</v>
      </c>
      <c r="D501" s="84"/>
      <c r="E501" s="103" t="s">
        <v>41</v>
      </c>
      <c r="F501" s="41">
        <f>F502</f>
        <v>175</v>
      </c>
      <c r="G501" s="41">
        <f t="shared" ref="G501:H501" si="144">G502</f>
        <v>0</v>
      </c>
      <c r="H501" s="41">
        <f t="shared" si="144"/>
        <v>0</v>
      </c>
    </row>
    <row r="502" spans="1:8" s="37" customFormat="1" ht="52.8" x14ac:dyDescent="0.3">
      <c r="A502" s="16" t="s">
        <v>104</v>
      </c>
      <c r="B502" s="16" t="s">
        <v>91</v>
      </c>
      <c r="C502" s="84" t="s">
        <v>763</v>
      </c>
      <c r="D502" s="16"/>
      <c r="E502" s="54" t="s">
        <v>761</v>
      </c>
      <c r="F502" s="41">
        <f>SUM(F503:F503)</f>
        <v>175</v>
      </c>
      <c r="G502" s="41">
        <f>SUM(G503:G503)</f>
        <v>0</v>
      </c>
      <c r="H502" s="41">
        <f>SUM(H503:H503)</f>
        <v>0</v>
      </c>
    </row>
    <row r="503" spans="1:8" s="37" customFormat="1" ht="39.6" x14ac:dyDescent="0.3">
      <c r="A503" s="16" t="s">
        <v>104</v>
      </c>
      <c r="B503" s="16" t="s">
        <v>91</v>
      </c>
      <c r="C503" s="84" t="s">
        <v>763</v>
      </c>
      <c r="D503" s="84" t="s">
        <v>220</v>
      </c>
      <c r="E503" s="101" t="s">
        <v>221</v>
      </c>
      <c r="F503" s="39">
        <v>175</v>
      </c>
      <c r="G503" s="39">
        <v>0</v>
      </c>
      <c r="H503" s="39">
        <v>0</v>
      </c>
    </row>
    <row r="504" spans="1:8" ht="27" x14ac:dyDescent="0.3">
      <c r="A504" s="35" t="s">
        <v>104</v>
      </c>
      <c r="B504" s="35" t="s">
        <v>97</v>
      </c>
      <c r="C504" s="35"/>
      <c r="D504" s="35"/>
      <c r="E504" s="46" t="s">
        <v>7</v>
      </c>
      <c r="F504" s="42">
        <f>F505</f>
        <v>3150.4</v>
      </c>
      <c r="G504" s="42">
        <f t="shared" ref="G504:H504" si="145">G505</f>
        <v>3150.4</v>
      </c>
      <c r="H504" s="42">
        <f t="shared" si="145"/>
        <v>3150.4</v>
      </c>
    </row>
    <row r="505" spans="1:8" ht="66.599999999999994" x14ac:dyDescent="0.3">
      <c r="A505" s="5" t="s">
        <v>104</v>
      </c>
      <c r="B505" s="5" t="s">
        <v>97</v>
      </c>
      <c r="C505" s="73" t="s">
        <v>62</v>
      </c>
      <c r="D505" s="35"/>
      <c r="E505" s="53" t="s">
        <v>445</v>
      </c>
      <c r="F505" s="65">
        <f>F506+F510</f>
        <v>3150.4</v>
      </c>
      <c r="G505" s="65">
        <f t="shared" ref="G505:H505" si="146">G506+G510</f>
        <v>3150.4</v>
      </c>
      <c r="H505" s="65">
        <f t="shared" si="146"/>
        <v>3150.4</v>
      </c>
    </row>
    <row r="506" spans="1:8" ht="27" x14ac:dyDescent="0.3">
      <c r="A506" s="16" t="s">
        <v>104</v>
      </c>
      <c r="B506" s="16" t="s">
        <v>97</v>
      </c>
      <c r="C506" s="21" t="s">
        <v>63</v>
      </c>
      <c r="D506" s="35"/>
      <c r="E506" s="48" t="s">
        <v>177</v>
      </c>
      <c r="F506" s="42">
        <f>F507</f>
        <v>300</v>
      </c>
      <c r="G506" s="42">
        <f t="shared" ref="G506:H506" si="147">G507</f>
        <v>300</v>
      </c>
      <c r="H506" s="42">
        <f t="shared" si="147"/>
        <v>300</v>
      </c>
    </row>
    <row r="507" spans="1:8" ht="39.6" x14ac:dyDescent="0.3">
      <c r="A507" s="16" t="s">
        <v>104</v>
      </c>
      <c r="B507" s="16" t="s">
        <v>97</v>
      </c>
      <c r="C507" s="21" t="s">
        <v>540</v>
      </c>
      <c r="D507" s="35"/>
      <c r="E507" s="105" t="s">
        <v>268</v>
      </c>
      <c r="F507" s="41">
        <f t="shared" ref="F507:H508" si="148">F508</f>
        <v>300</v>
      </c>
      <c r="G507" s="41">
        <f t="shared" si="148"/>
        <v>300</v>
      </c>
      <c r="H507" s="41">
        <f t="shared" si="148"/>
        <v>300</v>
      </c>
    </row>
    <row r="508" spans="1:8" ht="52.8" x14ac:dyDescent="0.25">
      <c r="A508" s="16" t="s">
        <v>104</v>
      </c>
      <c r="B508" s="16" t="s">
        <v>97</v>
      </c>
      <c r="C508" s="21" t="s">
        <v>541</v>
      </c>
      <c r="D508" s="16"/>
      <c r="E508" s="101" t="s">
        <v>180</v>
      </c>
      <c r="F508" s="41">
        <f t="shared" si="148"/>
        <v>300</v>
      </c>
      <c r="G508" s="41">
        <f t="shared" si="148"/>
        <v>300</v>
      </c>
      <c r="H508" s="41">
        <f t="shared" si="148"/>
        <v>300</v>
      </c>
    </row>
    <row r="509" spans="1:8" ht="39.6" x14ac:dyDescent="0.25">
      <c r="A509" s="16" t="s">
        <v>104</v>
      </c>
      <c r="B509" s="16" t="s">
        <v>97</v>
      </c>
      <c r="C509" s="21" t="s">
        <v>541</v>
      </c>
      <c r="D509" s="84" t="s">
        <v>220</v>
      </c>
      <c r="E509" s="101" t="s">
        <v>221</v>
      </c>
      <c r="F509" s="41">
        <v>300</v>
      </c>
      <c r="G509" s="41">
        <v>300</v>
      </c>
      <c r="H509" s="41">
        <v>300</v>
      </c>
    </row>
    <row r="510" spans="1:8" x14ac:dyDescent="0.25">
      <c r="A510" s="16" t="s">
        <v>104</v>
      </c>
      <c r="B510" s="16" t="s">
        <v>97</v>
      </c>
      <c r="C510" s="52" t="s">
        <v>34</v>
      </c>
      <c r="D510" s="21"/>
      <c r="E510" s="66" t="s">
        <v>49</v>
      </c>
      <c r="F510" s="58">
        <f>F511</f>
        <v>2850.4</v>
      </c>
      <c r="G510" s="58">
        <f>G511</f>
        <v>2850.4</v>
      </c>
      <c r="H510" s="58">
        <f>H511</f>
        <v>2850.4</v>
      </c>
    </row>
    <row r="511" spans="1:8" ht="66" x14ac:dyDescent="0.25">
      <c r="A511" s="16" t="s">
        <v>104</v>
      </c>
      <c r="B511" s="16" t="s">
        <v>97</v>
      </c>
      <c r="C511" s="81">
        <v>290022200</v>
      </c>
      <c r="D511" s="21"/>
      <c r="E511" s="101" t="s">
        <v>274</v>
      </c>
      <c r="F511" s="97">
        <f>SUM(F512:F513)</f>
        <v>2850.4</v>
      </c>
      <c r="G511" s="97">
        <f>SUM(G512:G513)</f>
        <v>2850.4</v>
      </c>
      <c r="H511" s="97">
        <f>SUM(H512:H513)</f>
        <v>2850.4</v>
      </c>
    </row>
    <row r="512" spans="1:8" ht="39.6" x14ac:dyDescent="0.25">
      <c r="A512" s="16" t="s">
        <v>104</v>
      </c>
      <c r="B512" s="16" t="s">
        <v>97</v>
      </c>
      <c r="C512" s="81">
        <v>290022200</v>
      </c>
      <c r="D512" s="16" t="s">
        <v>65</v>
      </c>
      <c r="E512" s="55" t="s">
        <v>66</v>
      </c>
      <c r="F512" s="97">
        <v>2788.9</v>
      </c>
      <c r="G512" s="97">
        <v>2788.9</v>
      </c>
      <c r="H512" s="97">
        <v>2788.9</v>
      </c>
    </row>
    <row r="513" spans="1:8" ht="39.6" x14ac:dyDescent="0.25">
      <c r="A513" s="16" t="s">
        <v>104</v>
      </c>
      <c r="B513" s="16" t="s">
        <v>97</v>
      </c>
      <c r="C513" s="81">
        <v>290022200</v>
      </c>
      <c r="D513" s="84" t="s">
        <v>220</v>
      </c>
      <c r="E513" s="101" t="s">
        <v>221</v>
      </c>
      <c r="F513" s="41">
        <v>61.5</v>
      </c>
      <c r="G513" s="41">
        <v>61.5</v>
      </c>
      <c r="H513" s="41">
        <v>61.5</v>
      </c>
    </row>
    <row r="514" spans="1:8" ht="15.6" x14ac:dyDescent="0.3">
      <c r="A514" s="4" t="s">
        <v>113</v>
      </c>
      <c r="B514" s="3"/>
      <c r="C514" s="3"/>
      <c r="D514" s="3"/>
      <c r="E514" s="49" t="s">
        <v>114</v>
      </c>
      <c r="F514" s="99">
        <f>F515+F520+F529</f>
        <v>33429.200000000004</v>
      </c>
      <c r="G514" s="99">
        <f t="shared" ref="G514:H514" si="149">G515+G520+G529</f>
        <v>22412.399999999998</v>
      </c>
      <c r="H514" s="99">
        <f t="shared" si="149"/>
        <v>24870.3</v>
      </c>
    </row>
    <row r="515" spans="1:8" s="37" customFormat="1" ht="14.4" x14ac:dyDescent="0.3">
      <c r="A515" s="35" t="s">
        <v>113</v>
      </c>
      <c r="B515" s="35" t="s">
        <v>91</v>
      </c>
      <c r="C515" s="35"/>
      <c r="D515" s="35"/>
      <c r="E515" s="45" t="s">
        <v>115</v>
      </c>
      <c r="F515" s="42">
        <f t="shared" ref="F515:H518" si="150">F516</f>
        <v>2710.8</v>
      </c>
      <c r="G515" s="42">
        <f t="shared" si="150"/>
        <v>2310.8000000000002</v>
      </c>
      <c r="H515" s="42">
        <f t="shared" si="150"/>
        <v>2499.8000000000002</v>
      </c>
    </row>
    <row r="516" spans="1:8" ht="66.599999999999994" x14ac:dyDescent="0.3">
      <c r="A516" s="5" t="s">
        <v>113</v>
      </c>
      <c r="B516" s="5" t="s">
        <v>91</v>
      </c>
      <c r="C516" s="73" t="s">
        <v>38</v>
      </c>
      <c r="D516" s="3"/>
      <c r="E516" s="64" t="s">
        <v>453</v>
      </c>
      <c r="F516" s="99">
        <f t="shared" si="150"/>
        <v>2710.8</v>
      </c>
      <c r="G516" s="99">
        <f t="shared" si="150"/>
        <v>2310.8000000000002</v>
      </c>
      <c r="H516" s="99">
        <f t="shared" si="150"/>
        <v>2499.8000000000002</v>
      </c>
    </row>
    <row r="517" spans="1:8" ht="27" x14ac:dyDescent="0.3">
      <c r="A517" s="16" t="s">
        <v>113</v>
      </c>
      <c r="B517" s="16" t="s">
        <v>91</v>
      </c>
      <c r="C517" s="52" t="s">
        <v>40</v>
      </c>
      <c r="D517" s="3"/>
      <c r="E517" s="46" t="s">
        <v>83</v>
      </c>
      <c r="F517" s="96">
        <f t="shared" si="150"/>
        <v>2710.8</v>
      </c>
      <c r="G517" s="96">
        <f t="shared" si="150"/>
        <v>2310.8000000000002</v>
      </c>
      <c r="H517" s="96">
        <f t="shared" si="150"/>
        <v>2499.8000000000002</v>
      </c>
    </row>
    <row r="518" spans="1:8" ht="27" x14ac:dyDescent="0.3">
      <c r="A518" s="16" t="s">
        <v>113</v>
      </c>
      <c r="B518" s="16" t="s">
        <v>91</v>
      </c>
      <c r="C518" s="80">
        <v>1320225100</v>
      </c>
      <c r="D518" s="3"/>
      <c r="E518" s="190" t="s">
        <v>389</v>
      </c>
      <c r="F518" s="41">
        <f t="shared" si="150"/>
        <v>2710.8</v>
      </c>
      <c r="G518" s="41">
        <f t="shared" si="150"/>
        <v>2310.8000000000002</v>
      </c>
      <c r="H518" s="41">
        <f t="shared" si="150"/>
        <v>2499.8000000000002</v>
      </c>
    </row>
    <row r="519" spans="1:8" ht="26.4" x14ac:dyDescent="0.25">
      <c r="A519" s="16" t="s">
        <v>113</v>
      </c>
      <c r="B519" s="16" t="s">
        <v>91</v>
      </c>
      <c r="C519" s="80">
        <v>1320225100</v>
      </c>
      <c r="D519" s="84" t="s">
        <v>292</v>
      </c>
      <c r="E519" s="101" t="s">
        <v>293</v>
      </c>
      <c r="F519" s="39">
        <v>2710.8</v>
      </c>
      <c r="G519" s="39">
        <v>2310.8000000000002</v>
      </c>
      <c r="H519" s="39">
        <v>2499.8000000000002</v>
      </c>
    </row>
    <row r="520" spans="1:8" s="37" customFormat="1" ht="14.4" x14ac:dyDescent="0.3">
      <c r="A520" s="35" t="s">
        <v>113</v>
      </c>
      <c r="B520" s="35" t="s">
        <v>96</v>
      </c>
      <c r="C520" s="35"/>
      <c r="D520" s="35"/>
      <c r="E520" s="45" t="s">
        <v>119</v>
      </c>
      <c r="F520" s="42">
        <f>F521+F525</f>
        <v>1664</v>
      </c>
      <c r="G520" s="42">
        <f t="shared" ref="G520:H520" si="151">G521+G525</f>
        <v>1664</v>
      </c>
      <c r="H520" s="42">
        <f t="shared" si="151"/>
        <v>1664</v>
      </c>
    </row>
    <row r="521" spans="1:8" s="37" customFormat="1" ht="53.4" x14ac:dyDescent="0.3">
      <c r="A521" s="5" t="s">
        <v>113</v>
      </c>
      <c r="B521" s="5" t="s">
        <v>96</v>
      </c>
      <c r="C521" s="21" t="s">
        <v>76</v>
      </c>
      <c r="D521" s="35"/>
      <c r="E521" s="64" t="s">
        <v>452</v>
      </c>
      <c r="F521" s="65">
        <f t="shared" ref="F521:H522" si="152">F522</f>
        <v>1026</v>
      </c>
      <c r="G521" s="65">
        <f t="shared" si="152"/>
        <v>1026</v>
      </c>
      <c r="H521" s="65">
        <f t="shared" si="152"/>
        <v>1026</v>
      </c>
    </row>
    <row r="522" spans="1:8" s="37" customFormat="1" ht="40.200000000000003" x14ac:dyDescent="0.3">
      <c r="A522" s="16" t="s">
        <v>113</v>
      </c>
      <c r="B522" s="16" t="s">
        <v>96</v>
      </c>
      <c r="C522" s="52" t="s">
        <v>513</v>
      </c>
      <c r="D522" s="84"/>
      <c r="E522" s="46" t="s">
        <v>512</v>
      </c>
      <c r="F522" s="58">
        <f t="shared" si="152"/>
        <v>1026</v>
      </c>
      <c r="G522" s="58">
        <f t="shared" si="152"/>
        <v>1026</v>
      </c>
      <c r="H522" s="58">
        <f t="shared" si="152"/>
        <v>1026</v>
      </c>
    </row>
    <row r="523" spans="1:8" s="37" customFormat="1" ht="105.6" x14ac:dyDescent="0.3">
      <c r="A523" s="16" t="s">
        <v>113</v>
      </c>
      <c r="B523" s="16" t="s">
        <v>96</v>
      </c>
      <c r="C523" s="81">
        <v>140210560</v>
      </c>
      <c r="D523" s="84"/>
      <c r="E523" s="101" t="s">
        <v>188</v>
      </c>
      <c r="F523" s="41">
        <f>F524</f>
        <v>1026</v>
      </c>
      <c r="G523" s="41">
        <f>G524</f>
        <v>1026</v>
      </c>
      <c r="H523" s="41">
        <f>H524</f>
        <v>1026</v>
      </c>
    </row>
    <row r="524" spans="1:8" s="37" customFormat="1" ht="26.4" x14ac:dyDescent="0.3">
      <c r="A524" s="16" t="s">
        <v>113</v>
      </c>
      <c r="B524" s="16" t="s">
        <v>96</v>
      </c>
      <c r="C524" s="81">
        <v>140210560</v>
      </c>
      <c r="D524" s="83" t="s">
        <v>292</v>
      </c>
      <c r="E524" s="101" t="s">
        <v>293</v>
      </c>
      <c r="F524" s="184">
        <v>1026</v>
      </c>
      <c r="G524" s="184">
        <v>1026</v>
      </c>
      <c r="H524" s="184">
        <v>1026</v>
      </c>
    </row>
    <row r="525" spans="1:8" s="37" customFormat="1" ht="66.599999999999994" x14ac:dyDescent="0.3">
      <c r="A525" s="5" t="s">
        <v>113</v>
      </c>
      <c r="B525" s="5" t="s">
        <v>96</v>
      </c>
      <c r="C525" s="73" t="s">
        <v>38</v>
      </c>
      <c r="D525" s="3"/>
      <c r="E525" s="64" t="s">
        <v>453</v>
      </c>
      <c r="F525" s="59">
        <f t="shared" ref="F525:H526" si="153">F526</f>
        <v>638</v>
      </c>
      <c r="G525" s="59">
        <f t="shared" si="153"/>
        <v>638</v>
      </c>
      <c r="H525" s="59">
        <f t="shared" si="153"/>
        <v>638</v>
      </c>
    </row>
    <row r="526" spans="1:8" s="37" customFormat="1" ht="27" x14ac:dyDescent="0.3">
      <c r="A526" s="47" t="s">
        <v>113</v>
      </c>
      <c r="B526" s="47" t="s">
        <v>96</v>
      </c>
      <c r="C526" s="52" t="s">
        <v>40</v>
      </c>
      <c r="D526" s="16"/>
      <c r="E526" s="46" t="s">
        <v>83</v>
      </c>
      <c r="F526" s="96">
        <f>F527</f>
        <v>638</v>
      </c>
      <c r="G526" s="96">
        <f t="shared" si="153"/>
        <v>638</v>
      </c>
      <c r="H526" s="96">
        <f t="shared" si="153"/>
        <v>638</v>
      </c>
    </row>
    <row r="527" spans="1:8" s="37" customFormat="1" ht="66" x14ac:dyDescent="0.3">
      <c r="A527" s="16" t="s">
        <v>113</v>
      </c>
      <c r="B527" s="16" t="s">
        <v>96</v>
      </c>
      <c r="C527" s="80">
        <v>1320127100</v>
      </c>
      <c r="D527" s="16"/>
      <c r="E527" s="101" t="s">
        <v>3</v>
      </c>
      <c r="F527" s="41">
        <f t="shared" ref="F527:H527" si="154">F528</f>
        <v>638</v>
      </c>
      <c r="G527" s="41">
        <f t="shared" si="154"/>
        <v>638</v>
      </c>
      <c r="H527" s="41">
        <f t="shared" si="154"/>
        <v>638</v>
      </c>
    </row>
    <row r="528" spans="1:8" s="37" customFormat="1" ht="79.8" x14ac:dyDescent="0.3">
      <c r="A528" s="16" t="s">
        <v>113</v>
      </c>
      <c r="B528" s="16" t="s">
        <v>96</v>
      </c>
      <c r="C528" s="80">
        <v>1320127100</v>
      </c>
      <c r="D528" s="16" t="s">
        <v>20</v>
      </c>
      <c r="E528" s="103" t="s">
        <v>387</v>
      </c>
      <c r="F528" s="41">
        <v>638</v>
      </c>
      <c r="G528" s="41">
        <v>638</v>
      </c>
      <c r="H528" s="41">
        <v>638</v>
      </c>
    </row>
    <row r="529" spans="1:8" ht="14.4" x14ac:dyDescent="0.3">
      <c r="A529" s="35" t="s">
        <v>113</v>
      </c>
      <c r="B529" s="35" t="s">
        <v>97</v>
      </c>
      <c r="C529" s="35"/>
      <c r="D529" s="38"/>
      <c r="E529" s="50" t="s">
        <v>14</v>
      </c>
      <c r="F529" s="42">
        <f t="shared" ref="F529:G529" si="155">F530+F535</f>
        <v>29054.400000000001</v>
      </c>
      <c r="G529" s="42">
        <f t="shared" si="155"/>
        <v>18437.599999999999</v>
      </c>
      <c r="H529" s="42">
        <f t="shared" ref="H529" si="156">H530+H535</f>
        <v>20706.5</v>
      </c>
    </row>
    <row r="530" spans="1:8" ht="53.4" x14ac:dyDescent="0.3">
      <c r="A530" s="16" t="s">
        <v>113</v>
      </c>
      <c r="B530" s="16" t="s">
        <v>97</v>
      </c>
      <c r="C530" s="21" t="s">
        <v>76</v>
      </c>
      <c r="D530" s="35"/>
      <c r="E530" s="64" t="s">
        <v>452</v>
      </c>
      <c r="F530" s="99">
        <f t="shared" ref="F530:H531" si="157">F531</f>
        <v>10538.5</v>
      </c>
      <c r="G530" s="99">
        <f t="shared" si="157"/>
        <v>10538.5</v>
      </c>
      <c r="H530" s="99">
        <f t="shared" si="157"/>
        <v>10538.5</v>
      </c>
    </row>
    <row r="531" spans="1:8" ht="27" x14ac:dyDescent="0.3">
      <c r="A531" s="16" t="s">
        <v>113</v>
      </c>
      <c r="B531" s="16" t="s">
        <v>97</v>
      </c>
      <c r="C531" s="52" t="s">
        <v>77</v>
      </c>
      <c r="D531" s="35"/>
      <c r="E531" s="46" t="s">
        <v>465</v>
      </c>
      <c r="F531" s="96">
        <f t="shared" si="157"/>
        <v>10538.5</v>
      </c>
      <c r="G531" s="96">
        <f t="shared" si="157"/>
        <v>10538.5</v>
      </c>
      <c r="H531" s="96">
        <f t="shared" si="157"/>
        <v>10538.5</v>
      </c>
    </row>
    <row r="532" spans="1:8" ht="79.2" x14ac:dyDescent="0.25">
      <c r="A532" s="16" t="s">
        <v>113</v>
      </c>
      <c r="B532" s="16" t="s">
        <v>97</v>
      </c>
      <c r="C532" s="57" t="s">
        <v>464</v>
      </c>
      <c r="D532" s="21"/>
      <c r="E532" s="101" t="s">
        <v>463</v>
      </c>
      <c r="F532" s="97">
        <f>F533+F534</f>
        <v>10538.5</v>
      </c>
      <c r="G532" s="97">
        <f>G533+G534</f>
        <v>10538.5</v>
      </c>
      <c r="H532" s="97">
        <f>H533+H534</f>
        <v>10538.5</v>
      </c>
    </row>
    <row r="533" spans="1:8" ht="39.6" x14ac:dyDescent="0.25">
      <c r="A533" s="16" t="s">
        <v>113</v>
      </c>
      <c r="B533" s="16" t="s">
        <v>97</v>
      </c>
      <c r="C533" s="57" t="s">
        <v>464</v>
      </c>
      <c r="D533" s="84" t="s">
        <v>220</v>
      </c>
      <c r="E533" s="101" t="s">
        <v>221</v>
      </c>
      <c r="F533" s="97">
        <v>260</v>
      </c>
      <c r="G533" s="97">
        <v>260</v>
      </c>
      <c r="H533" s="97">
        <v>260</v>
      </c>
    </row>
    <row r="534" spans="1:8" ht="39.6" x14ac:dyDescent="0.25">
      <c r="A534" s="16" t="s">
        <v>113</v>
      </c>
      <c r="B534" s="16" t="s">
        <v>97</v>
      </c>
      <c r="C534" s="57" t="s">
        <v>464</v>
      </c>
      <c r="D534" s="84" t="s">
        <v>273</v>
      </c>
      <c r="E534" s="101" t="s">
        <v>261</v>
      </c>
      <c r="F534" s="97">
        <v>10278.5</v>
      </c>
      <c r="G534" s="97">
        <v>10278.5</v>
      </c>
      <c r="H534" s="97">
        <v>10278.5</v>
      </c>
    </row>
    <row r="535" spans="1:8" ht="66.599999999999994" x14ac:dyDescent="0.3">
      <c r="A535" s="5" t="s">
        <v>113</v>
      </c>
      <c r="B535" s="5" t="s">
        <v>97</v>
      </c>
      <c r="C535" s="73" t="s">
        <v>38</v>
      </c>
      <c r="D535" s="3"/>
      <c r="E535" s="64" t="s">
        <v>453</v>
      </c>
      <c r="F535" s="59">
        <f t="shared" ref="F535:H535" si="158">F536</f>
        <v>18515.900000000001</v>
      </c>
      <c r="G535" s="59">
        <f t="shared" si="158"/>
        <v>7899.0999999999995</v>
      </c>
      <c r="H535" s="59">
        <f t="shared" si="158"/>
        <v>10168</v>
      </c>
    </row>
    <row r="536" spans="1:8" ht="27" x14ac:dyDescent="0.3">
      <c r="A536" s="47" t="s">
        <v>113</v>
      </c>
      <c r="B536" s="47" t="s">
        <v>97</v>
      </c>
      <c r="C536" s="52" t="s">
        <v>39</v>
      </c>
      <c r="D536" s="35"/>
      <c r="E536" s="46" t="s">
        <v>86</v>
      </c>
      <c r="F536" s="96">
        <f>F537+F539+F541+F543</f>
        <v>18515.900000000001</v>
      </c>
      <c r="G536" s="96">
        <f t="shared" ref="G536:H536" si="159">G537+G539+G541+G543</f>
        <v>7899.0999999999995</v>
      </c>
      <c r="H536" s="96">
        <f t="shared" si="159"/>
        <v>10168</v>
      </c>
    </row>
    <row r="537" spans="1:8" ht="40.200000000000003" x14ac:dyDescent="0.3">
      <c r="A537" s="16" t="s">
        <v>113</v>
      </c>
      <c r="B537" s="16" t="s">
        <v>97</v>
      </c>
      <c r="C537" s="21" t="s">
        <v>322</v>
      </c>
      <c r="D537" s="3"/>
      <c r="E537" s="203" t="s">
        <v>210</v>
      </c>
      <c r="F537" s="41">
        <f t="shared" ref="F537:H537" si="160">F538</f>
        <v>629.20000000000005</v>
      </c>
      <c r="G537" s="41">
        <f t="shared" si="160"/>
        <v>419.5</v>
      </c>
      <c r="H537" s="41">
        <f t="shared" si="160"/>
        <v>419.5</v>
      </c>
    </row>
    <row r="538" spans="1:8" x14ac:dyDescent="0.25">
      <c r="A538" s="16" t="s">
        <v>113</v>
      </c>
      <c r="B538" s="16" t="s">
        <v>97</v>
      </c>
      <c r="C538" s="21" t="s">
        <v>322</v>
      </c>
      <c r="D538" s="84" t="s">
        <v>260</v>
      </c>
      <c r="E538" s="106" t="s">
        <v>259</v>
      </c>
      <c r="F538" s="41">
        <v>629.20000000000005</v>
      </c>
      <c r="G538" s="41">
        <v>419.5</v>
      </c>
      <c r="H538" s="41">
        <v>419.5</v>
      </c>
    </row>
    <row r="539" spans="1:8" ht="66" x14ac:dyDescent="0.25">
      <c r="A539" s="16" t="s">
        <v>113</v>
      </c>
      <c r="B539" s="16" t="s">
        <v>97</v>
      </c>
      <c r="C539" s="80">
        <v>1310210820</v>
      </c>
      <c r="D539" s="16"/>
      <c r="E539" s="101" t="s">
        <v>172</v>
      </c>
      <c r="F539" s="39">
        <f>F540</f>
        <v>3469.1</v>
      </c>
      <c r="G539" s="39">
        <f>G540</f>
        <v>2312.6999999999998</v>
      </c>
      <c r="H539" s="39">
        <f>H540</f>
        <v>3469.1</v>
      </c>
    </row>
    <row r="540" spans="1:8" x14ac:dyDescent="0.25">
      <c r="A540" s="16" t="s">
        <v>113</v>
      </c>
      <c r="B540" s="16" t="s">
        <v>97</v>
      </c>
      <c r="C540" s="80">
        <v>1310210820</v>
      </c>
      <c r="D540" s="84" t="s">
        <v>260</v>
      </c>
      <c r="E540" s="106" t="s">
        <v>259</v>
      </c>
      <c r="F540" s="39">
        <v>3469.1</v>
      </c>
      <c r="G540" s="39">
        <v>2312.6999999999998</v>
      </c>
      <c r="H540" s="39">
        <v>3469.1</v>
      </c>
    </row>
    <row r="541" spans="1:8" ht="39.6" x14ac:dyDescent="0.25">
      <c r="A541" s="16" t="s">
        <v>113</v>
      </c>
      <c r="B541" s="16" t="s">
        <v>97</v>
      </c>
      <c r="C541" s="80" t="s">
        <v>359</v>
      </c>
      <c r="D541" s="16"/>
      <c r="E541" s="101" t="s">
        <v>330</v>
      </c>
      <c r="F541" s="39">
        <f>F542</f>
        <v>11563.4</v>
      </c>
      <c r="G541" s="39">
        <f>G542</f>
        <v>2312.6999999999998</v>
      </c>
      <c r="H541" s="39">
        <f>H542</f>
        <v>3469.1</v>
      </c>
    </row>
    <row r="542" spans="1:8" x14ac:dyDescent="0.25">
      <c r="A542" s="16" t="s">
        <v>113</v>
      </c>
      <c r="B542" s="16" t="s">
        <v>97</v>
      </c>
      <c r="C542" s="80" t="s">
        <v>359</v>
      </c>
      <c r="D542" s="84" t="s">
        <v>260</v>
      </c>
      <c r="E542" s="106" t="s">
        <v>259</v>
      </c>
      <c r="F542" s="39">
        <v>11563.4</v>
      </c>
      <c r="G542" s="39">
        <v>2312.6999999999998</v>
      </c>
      <c r="H542" s="39">
        <v>3469.1</v>
      </c>
    </row>
    <row r="543" spans="1:8" ht="52.8" x14ac:dyDescent="0.25">
      <c r="A543" s="16" t="s">
        <v>113</v>
      </c>
      <c r="B543" s="16" t="s">
        <v>97</v>
      </c>
      <c r="C543" s="74" t="s">
        <v>352</v>
      </c>
      <c r="D543" s="16"/>
      <c r="E543" s="101" t="s">
        <v>337</v>
      </c>
      <c r="F543" s="97">
        <f t="shared" ref="F543:H543" si="161">F544</f>
        <v>2854.2</v>
      </c>
      <c r="G543" s="97">
        <f t="shared" si="161"/>
        <v>2854.2</v>
      </c>
      <c r="H543" s="97">
        <f t="shared" si="161"/>
        <v>2810.3</v>
      </c>
    </row>
    <row r="544" spans="1:8" ht="39.6" x14ac:dyDescent="0.25">
      <c r="A544" s="16" t="s">
        <v>113</v>
      </c>
      <c r="B544" s="16" t="s">
        <v>97</v>
      </c>
      <c r="C544" s="74" t="s">
        <v>352</v>
      </c>
      <c r="D544" s="84" t="s">
        <v>273</v>
      </c>
      <c r="E544" s="101" t="s">
        <v>261</v>
      </c>
      <c r="F544" s="97">
        <v>2854.2</v>
      </c>
      <c r="G544" s="97">
        <v>2854.2</v>
      </c>
      <c r="H544" s="97">
        <v>2810.3</v>
      </c>
    </row>
    <row r="545" spans="1:8" ht="15.6" x14ac:dyDescent="0.3">
      <c r="A545" s="4" t="s">
        <v>105</v>
      </c>
      <c r="B545" s="3"/>
      <c r="C545" s="3"/>
      <c r="D545" s="3"/>
      <c r="E545" s="49" t="s">
        <v>126</v>
      </c>
      <c r="F545" s="95">
        <f t="shared" ref="F545:H547" si="162">F546</f>
        <v>1756.3</v>
      </c>
      <c r="G545" s="95">
        <f t="shared" si="162"/>
        <v>496.29999999999995</v>
      </c>
      <c r="H545" s="95">
        <f t="shared" si="162"/>
        <v>496.29999999999995</v>
      </c>
    </row>
    <row r="546" spans="1:8" s="37" customFormat="1" ht="14.4" x14ac:dyDescent="0.3">
      <c r="A546" s="35" t="s">
        <v>105</v>
      </c>
      <c r="B546" s="35" t="s">
        <v>92</v>
      </c>
      <c r="C546" s="35"/>
      <c r="D546" s="35"/>
      <c r="E546" s="46" t="s">
        <v>6</v>
      </c>
      <c r="F546" s="42">
        <f t="shared" si="162"/>
        <v>1756.3</v>
      </c>
      <c r="G546" s="42">
        <f t="shared" si="162"/>
        <v>496.29999999999995</v>
      </c>
      <c r="H546" s="42">
        <f t="shared" si="162"/>
        <v>496.29999999999995</v>
      </c>
    </row>
    <row r="547" spans="1:8" s="37" customFormat="1" ht="66.599999999999994" x14ac:dyDescent="0.3">
      <c r="A547" s="16" t="s">
        <v>105</v>
      </c>
      <c r="B547" s="16" t="s">
        <v>92</v>
      </c>
      <c r="C547" s="73" t="s">
        <v>62</v>
      </c>
      <c r="D547" s="35"/>
      <c r="E547" s="53" t="s">
        <v>445</v>
      </c>
      <c r="F547" s="62">
        <f t="shared" si="162"/>
        <v>1756.3</v>
      </c>
      <c r="G547" s="62">
        <f t="shared" si="162"/>
        <v>496.29999999999995</v>
      </c>
      <c r="H547" s="62">
        <f t="shared" si="162"/>
        <v>496.29999999999995</v>
      </c>
    </row>
    <row r="548" spans="1:8" s="37" customFormat="1" ht="40.200000000000003" x14ac:dyDescent="0.3">
      <c r="A548" s="47" t="s">
        <v>105</v>
      </c>
      <c r="B548" s="47" t="s">
        <v>92</v>
      </c>
      <c r="C548" s="52" t="s">
        <v>46</v>
      </c>
      <c r="D548" s="35"/>
      <c r="E548" s="48" t="s">
        <v>209</v>
      </c>
      <c r="F548" s="58">
        <f>F549+F551+F554</f>
        <v>1756.3</v>
      </c>
      <c r="G548" s="58">
        <f t="shared" ref="G548:H548" si="163">G549+G551+G554</f>
        <v>496.29999999999995</v>
      </c>
      <c r="H548" s="58">
        <f t="shared" si="163"/>
        <v>496.29999999999995</v>
      </c>
    </row>
    <row r="549" spans="1:8" s="37" customFormat="1" ht="93" x14ac:dyDescent="0.3">
      <c r="A549" s="16" t="s">
        <v>105</v>
      </c>
      <c r="B549" s="16" t="s">
        <v>92</v>
      </c>
      <c r="C549" s="21" t="s">
        <v>542</v>
      </c>
      <c r="D549" s="21"/>
      <c r="E549" s="103" t="s">
        <v>182</v>
      </c>
      <c r="F549" s="39">
        <f>F550</f>
        <v>415.7</v>
      </c>
      <c r="G549" s="39">
        <f>G550</f>
        <v>415.7</v>
      </c>
      <c r="H549" s="39">
        <f>H550</f>
        <v>415.7</v>
      </c>
    </row>
    <row r="550" spans="1:8" s="37" customFormat="1" ht="39.6" x14ac:dyDescent="0.3">
      <c r="A550" s="16" t="s">
        <v>105</v>
      </c>
      <c r="B550" s="16" t="s">
        <v>92</v>
      </c>
      <c r="C550" s="21" t="s">
        <v>542</v>
      </c>
      <c r="D550" s="84" t="s">
        <v>220</v>
      </c>
      <c r="E550" s="101" t="s">
        <v>221</v>
      </c>
      <c r="F550" s="39">
        <v>415.7</v>
      </c>
      <c r="G550" s="39">
        <v>415.7</v>
      </c>
      <c r="H550" s="39">
        <v>415.7</v>
      </c>
    </row>
    <row r="551" spans="1:8" s="37" customFormat="1" ht="66.599999999999994" x14ac:dyDescent="0.3">
      <c r="A551" s="16" t="s">
        <v>105</v>
      </c>
      <c r="B551" s="16" t="s">
        <v>92</v>
      </c>
      <c r="C551" s="21" t="s">
        <v>543</v>
      </c>
      <c r="D551" s="21"/>
      <c r="E551" s="103" t="s">
        <v>64</v>
      </c>
      <c r="F551" s="39">
        <f>SUM(F552:F553)</f>
        <v>80.599999999999994</v>
      </c>
      <c r="G551" s="39">
        <f>SUM(G552:G553)</f>
        <v>80.599999999999994</v>
      </c>
      <c r="H551" s="39">
        <f>SUM(H552:H553)</f>
        <v>80.599999999999994</v>
      </c>
    </row>
    <row r="552" spans="1:8" s="37" customFormat="1" ht="26.4" x14ac:dyDescent="0.3">
      <c r="A552" s="16" t="s">
        <v>105</v>
      </c>
      <c r="B552" s="16" t="s">
        <v>92</v>
      </c>
      <c r="C552" s="21" t="s">
        <v>543</v>
      </c>
      <c r="D552" s="84" t="s">
        <v>67</v>
      </c>
      <c r="E552" s="55" t="s">
        <v>133</v>
      </c>
      <c r="F552" s="39">
        <v>44.6</v>
      </c>
      <c r="G552" s="39">
        <v>44.6</v>
      </c>
      <c r="H552" s="39">
        <v>44.6</v>
      </c>
    </row>
    <row r="553" spans="1:8" ht="39.6" x14ac:dyDescent="0.25">
      <c r="A553" s="16" t="s">
        <v>105</v>
      </c>
      <c r="B553" s="16" t="s">
        <v>92</v>
      </c>
      <c r="C553" s="21" t="s">
        <v>543</v>
      </c>
      <c r="D553" s="84" t="s">
        <v>220</v>
      </c>
      <c r="E553" s="101" t="s">
        <v>221</v>
      </c>
      <c r="F553" s="39">
        <v>36</v>
      </c>
      <c r="G553" s="39">
        <v>36</v>
      </c>
      <c r="H553" s="39">
        <v>36</v>
      </c>
    </row>
    <row r="554" spans="1:8" ht="52.8" x14ac:dyDescent="0.25">
      <c r="A554" s="16" t="s">
        <v>105</v>
      </c>
      <c r="B554" s="16" t="s">
        <v>92</v>
      </c>
      <c r="C554" s="21" t="s">
        <v>435</v>
      </c>
      <c r="D554" s="84"/>
      <c r="E554" s="101" t="s">
        <v>436</v>
      </c>
      <c r="F554" s="39">
        <f t="shared" ref="F554:H554" si="164">F555</f>
        <v>1260</v>
      </c>
      <c r="G554" s="39">
        <f t="shared" si="164"/>
        <v>0</v>
      </c>
      <c r="H554" s="39">
        <f t="shared" si="164"/>
        <v>0</v>
      </c>
    </row>
    <row r="555" spans="1:8" ht="39.6" x14ac:dyDescent="0.25">
      <c r="A555" s="16" t="s">
        <v>105</v>
      </c>
      <c r="B555" s="16" t="s">
        <v>92</v>
      </c>
      <c r="C555" s="21" t="s">
        <v>435</v>
      </c>
      <c r="D555" s="84"/>
      <c r="E555" s="101" t="s">
        <v>221</v>
      </c>
      <c r="F555" s="39">
        <v>1260</v>
      </c>
      <c r="G555" s="39">
        <v>0</v>
      </c>
      <c r="H555" s="39">
        <v>0</v>
      </c>
    </row>
    <row r="556" spans="1:8" ht="15.6" x14ac:dyDescent="0.3">
      <c r="A556" s="4" t="s">
        <v>125</v>
      </c>
      <c r="B556" s="3"/>
      <c r="C556" s="3"/>
      <c r="D556" s="3"/>
      <c r="E556" s="49" t="s">
        <v>8</v>
      </c>
      <c r="F556" s="95">
        <f t="shared" ref="F556:H558" si="165">F557</f>
        <v>3508.5</v>
      </c>
      <c r="G556" s="95">
        <f t="shared" si="165"/>
        <v>3508.5</v>
      </c>
      <c r="H556" s="95">
        <f t="shared" si="165"/>
        <v>3508.5</v>
      </c>
    </row>
    <row r="557" spans="1:8" ht="28.8" x14ac:dyDescent="0.3">
      <c r="A557" s="35" t="s">
        <v>125</v>
      </c>
      <c r="B557" s="35" t="s">
        <v>97</v>
      </c>
      <c r="C557" s="35"/>
      <c r="D557" s="35"/>
      <c r="E557" s="50" t="s">
        <v>15</v>
      </c>
      <c r="F557" s="40">
        <f t="shared" si="165"/>
        <v>3508.5</v>
      </c>
      <c r="G557" s="40">
        <f t="shared" si="165"/>
        <v>3508.5</v>
      </c>
      <c r="H557" s="40">
        <f t="shared" si="165"/>
        <v>3508.5</v>
      </c>
    </row>
    <row r="558" spans="1:8" s="20" customFormat="1" ht="66.599999999999994" x14ac:dyDescent="0.3">
      <c r="A558" s="16" t="s">
        <v>125</v>
      </c>
      <c r="B558" s="16" t="s">
        <v>97</v>
      </c>
      <c r="C558" s="74">
        <v>400000000</v>
      </c>
      <c r="D558" s="30"/>
      <c r="E558" s="64" t="s">
        <v>446</v>
      </c>
      <c r="F558" s="99">
        <f t="shared" si="165"/>
        <v>3508.5</v>
      </c>
      <c r="G558" s="99">
        <f t="shared" si="165"/>
        <v>3508.5</v>
      </c>
      <c r="H558" s="99">
        <f t="shared" si="165"/>
        <v>3508.5</v>
      </c>
    </row>
    <row r="559" spans="1:8" s="20" customFormat="1" ht="53.4" x14ac:dyDescent="0.3">
      <c r="A559" s="16" t="s">
        <v>125</v>
      </c>
      <c r="B559" s="16" t="s">
        <v>97</v>
      </c>
      <c r="C559" s="75">
        <v>420000000</v>
      </c>
      <c r="D559" s="30"/>
      <c r="E559" s="46" t="s">
        <v>170</v>
      </c>
      <c r="F559" s="96">
        <f>F560+F562+F564+F566+F568+F570</f>
        <v>3508.5</v>
      </c>
      <c r="G559" s="96">
        <f t="shared" ref="G559:H559" si="166">G560+G562+G564+G566+G568+G570</f>
        <v>3508.5</v>
      </c>
      <c r="H559" s="96">
        <f t="shared" si="166"/>
        <v>3508.5</v>
      </c>
    </row>
    <row r="560" spans="1:8" s="20" customFormat="1" ht="52.8" x14ac:dyDescent="0.25">
      <c r="A560" s="16" t="s">
        <v>125</v>
      </c>
      <c r="B560" s="16" t="s">
        <v>97</v>
      </c>
      <c r="C560" s="74" t="s">
        <v>582</v>
      </c>
      <c r="D560" s="16"/>
      <c r="E560" s="101" t="s">
        <v>376</v>
      </c>
      <c r="F560" s="41">
        <f>F561</f>
        <v>300</v>
      </c>
      <c r="G560" s="41">
        <f t="shared" ref="G560:H560" si="167">G561</f>
        <v>300</v>
      </c>
      <c r="H560" s="41">
        <f t="shared" si="167"/>
        <v>300</v>
      </c>
    </row>
    <row r="561" spans="1:8" s="20" customFormat="1" ht="79.2" x14ac:dyDescent="0.25">
      <c r="A561" s="16" t="s">
        <v>125</v>
      </c>
      <c r="B561" s="16" t="s">
        <v>97</v>
      </c>
      <c r="C561" s="74" t="s">
        <v>582</v>
      </c>
      <c r="D561" s="16" t="s">
        <v>20</v>
      </c>
      <c r="E561" s="103" t="s">
        <v>387</v>
      </c>
      <c r="F561" s="41">
        <v>300</v>
      </c>
      <c r="G561" s="41">
        <v>300</v>
      </c>
      <c r="H561" s="41">
        <v>300</v>
      </c>
    </row>
    <row r="562" spans="1:8" s="20" customFormat="1" ht="92.4" x14ac:dyDescent="0.25">
      <c r="A562" s="16" t="s">
        <v>125</v>
      </c>
      <c r="B562" s="16" t="s">
        <v>97</v>
      </c>
      <c r="C562" s="74">
        <v>420123230</v>
      </c>
      <c r="D562" s="16"/>
      <c r="E562" s="103" t="s">
        <v>583</v>
      </c>
      <c r="F562" s="41">
        <f>F563</f>
        <v>1290</v>
      </c>
      <c r="G562" s="41">
        <f t="shared" ref="G562:H562" si="168">G563</f>
        <v>1300</v>
      </c>
      <c r="H562" s="41">
        <f t="shared" si="168"/>
        <v>1300</v>
      </c>
    </row>
    <row r="563" spans="1:8" s="20" customFormat="1" ht="39.6" x14ac:dyDescent="0.25">
      <c r="A563" s="16" t="s">
        <v>125</v>
      </c>
      <c r="B563" s="16" t="s">
        <v>97</v>
      </c>
      <c r="C563" s="74">
        <v>420123230</v>
      </c>
      <c r="D563" s="84" t="s">
        <v>220</v>
      </c>
      <c r="E563" s="101" t="s">
        <v>221</v>
      </c>
      <c r="F563" s="41">
        <v>1290</v>
      </c>
      <c r="G563" s="41">
        <v>1300</v>
      </c>
      <c r="H563" s="41">
        <v>1300</v>
      </c>
    </row>
    <row r="564" spans="1:8" s="20" customFormat="1" ht="39.6" x14ac:dyDescent="0.25">
      <c r="A564" s="16" t="s">
        <v>125</v>
      </c>
      <c r="B564" s="16" t="s">
        <v>97</v>
      </c>
      <c r="C564" s="74">
        <v>420110320</v>
      </c>
      <c r="D564" s="150"/>
      <c r="E564" s="202" t="s">
        <v>584</v>
      </c>
      <c r="F564" s="41">
        <f>F565</f>
        <v>896.4</v>
      </c>
      <c r="G564" s="41">
        <f t="shared" ref="G564:H564" si="169">G565</f>
        <v>896.4</v>
      </c>
      <c r="H564" s="41">
        <f t="shared" si="169"/>
        <v>896.4</v>
      </c>
    </row>
    <row r="565" spans="1:8" s="20" customFormat="1" ht="79.2" x14ac:dyDescent="0.25">
      <c r="A565" s="16" t="s">
        <v>125</v>
      </c>
      <c r="B565" s="16" t="s">
        <v>97</v>
      </c>
      <c r="C565" s="74">
        <v>420110320</v>
      </c>
      <c r="D565" s="16" t="s">
        <v>20</v>
      </c>
      <c r="E565" s="103" t="s">
        <v>387</v>
      </c>
      <c r="F565" s="41">
        <v>896.4</v>
      </c>
      <c r="G565" s="41">
        <v>896.4</v>
      </c>
      <c r="H565" s="41">
        <v>896.4</v>
      </c>
    </row>
    <row r="566" spans="1:8" s="20" customFormat="1" ht="52.8" x14ac:dyDescent="0.25">
      <c r="A566" s="16" t="s">
        <v>125</v>
      </c>
      <c r="B566" s="16" t="s">
        <v>97</v>
      </c>
      <c r="C566" s="74" t="s">
        <v>586</v>
      </c>
      <c r="D566" s="16"/>
      <c r="E566" s="103" t="s">
        <v>587</v>
      </c>
      <c r="F566" s="41">
        <f>F567</f>
        <v>10</v>
      </c>
      <c r="G566" s="41">
        <f t="shared" ref="G566:H566" si="170">G567</f>
        <v>0</v>
      </c>
      <c r="H566" s="41">
        <f t="shared" si="170"/>
        <v>0</v>
      </c>
    </row>
    <row r="567" spans="1:8" s="20" customFormat="1" ht="79.2" x14ac:dyDescent="0.25">
      <c r="A567" s="16" t="s">
        <v>125</v>
      </c>
      <c r="B567" s="16" t="s">
        <v>97</v>
      </c>
      <c r="C567" s="74" t="s">
        <v>586</v>
      </c>
      <c r="D567" s="16" t="s">
        <v>20</v>
      </c>
      <c r="E567" s="103" t="s">
        <v>387</v>
      </c>
      <c r="F567" s="41">
        <v>10</v>
      </c>
      <c r="G567" s="41">
        <v>0</v>
      </c>
      <c r="H567" s="41">
        <v>0</v>
      </c>
    </row>
    <row r="568" spans="1:8" s="20" customFormat="1" ht="92.4" x14ac:dyDescent="0.3">
      <c r="A568" s="16" t="s">
        <v>125</v>
      </c>
      <c r="B568" s="16" t="s">
        <v>97</v>
      </c>
      <c r="C568" s="74">
        <v>420223235</v>
      </c>
      <c r="D568" s="30"/>
      <c r="E568" s="101" t="s">
        <v>174</v>
      </c>
      <c r="F568" s="41">
        <f>F569</f>
        <v>575.29999999999995</v>
      </c>
      <c r="G568" s="41">
        <f>G569</f>
        <v>575.29999999999995</v>
      </c>
      <c r="H568" s="41">
        <f>H569</f>
        <v>575.29999999999995</v>
      </c>
    </row>
    <row r="569" spans="1:8" s="20" customFormat="1" ht="39.6" x14ac:dyDescent="0.25">
      <c r="A569" s="16" t="s">
        <v>125</v>
      </c>
      <c r="B569" s="16" t="s">
        <v>97</v>
      </c>
      <c r="C569" s="74">
        <v>420223235</v>
      </c>
      <c r="D569" s="84" t="s">
        <v>220</v>
      </c>
      <c r="E569" s="101" t="s">
        <v>221</v>
      </c>
      <c r="F569" s="41">
        <v>575.29999999999995</v>
      </c>
      <c r="G569" s="41">
        <v>575.29999999999995</v>
      </c>
      <c r="H569" s="41">
        <v>575.29999999999995</v>
      </c>
    </row>
    <row r="570" spans="1:8" ht="92.4" x14ac:dyDescent="0.25">
      <c r="A570" s="16" t="s">
        <v>125</v>
      </c>
      <c r="B570" s="16" t="s">
        <v>97</v>
      </c>
      <c r="C570" s="74">
        <v>420223240</v>
      </c>
      <c r="D570" s="84"/>
      <c r="E570" s="101" t="s">
        <v>213</v>
      </c>
      <c r="F570" s="41">
        <f>F571</f>
        <v>436.8</v>
      </c>
      <c r="G570" s="41">
        <f t="shared" ref="G570:H570" si="171">G571</f>
        <v>436.8</v>
      </c>
      <c r="H570" s="41">
        <f t="shared" si="171"/>
        <v>436.8</v>
      </c>
    </row>
    <row r="571" spans="1:8" ht="39.6" x14ac:dyDescent="0.25">
      <c r="A571" s="16" t="s">
        <v>125</v>
      </c>
      <c r="B571" s="16" t="s">
        <v>97</v>
      </c>
      <c r="C571" s="74">
        <v>420223240</v>
      </c>
      <c r="D571" s="84"/>
      <c r="E571" s="101" t="s">
        <v>221</v>
      </c>
      <c r="F571" s="41">
        <v>436.8</v>
      </c>
      <c r="G571" s="41">
        <v>436.8</v>
      </c>
      <c r="H571" s="41">
        <v>436.8</v>
      </c>
    </row>
  </sheetData>
  <mergeCells count="9">
    <mergeCell ref="A8:H8"/>
    <mergeCell ref="A11:A13"/>
    <mergeCell ref="B11:B13"/>
    <mergeCell ref="C11:C13"/>
    <mergeCell ref="D11:D13"/>
    <mergeCell ref="E11:E13"/>
    <mergeCell ref="F11:H11"/>
    <mergeCell ref="F12:F13"/>
    <mergeCell ref="G12:H12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673"/>
  <sheetViews>
    <sheetView topLeftCell="B1" zoomScaleNormal="100" workbookViewId="0">
      <selection activeCell="N11" sqref="N11"/>
    </sheetView>
  </sheetViews>
  <sheetFormatPr defaultColWidth="9.109375" defaultRowHeight="13.2" x14ac:dyDescent="0.25"/>
  <cols>
    <col min="1" max="1" width="2.33203125" style="93" hidden="1" customWidth="1"/>
    <col min="2" max="2" width="3.6640625" style="68" customWidth="1"/>
    <col min="3" max="3" width="2.88671875" style="93" customWidth="1"/>
    <col min="4" max="4" width="2.5546875" style="93" customWidth="1"/>
    <col min="5" max="5" width="11.5546875" style="93" customWidth="1"/>
    <col min="6" max="6" width="3.44140625" style="93" customWidth="1"/>
    <col min="7" max="7" width="36.5546875" style="93" customWidth="1"/>
    <col min="8" max="9" width="10.44140625" style="93" customWidth="1"/>
    <col min="10" max="10" width="10.109375" style="93" customWidth="1"/>
    <col min="11" max="16384" width="9.109375" style="93"/>
  </cols>
  <sheetData>
    <row r="1" spans="1:10" s="134" customFormat="1" x14ac:dyDescent="0.25">
      <c r="B1" s="247" t="s">
        <v>89</v>
      </c>
      <c r="C1" s="247"/>
      <c r="G1" s="87" t="s">
        <v>710</v>
      </c>
      <c r="H1" s="88"/>
      <c r="I1" s="88"/>
      <c r="J1" s="88"/>
    </row>
    <row r="2" spans="1:10" s="134" customFormat="1" x14ac:dyDescent="0.25">
      <c r="B2" s="248" t="s">
        <v>139</v>
      </c>
      <c r="C2" s="248"/>
      <c r="G2" s="87" t="s">
        <v>402</v>
      </c>
      <c r="H2" s="87"/>
      <c r="I2" s="88"/>
      <c r="J2" s="88"/>
    </row>
    <row r="3" spans="1:10" s="134" customFormat="1" x14ac:dyDescent="0.25">
      <c r="B3" s="247" t="s">
        <v>132</v>
      </c>
      <c r="C3" s="247"/>
      <c r="G3" s="87" t="s">
        <v>766</v>
      </c>
      <c r="H3" s="87"/>
      <c r="I3" s="88"/>
      <c r="J3" s="88"/>
    </row>
    <row r="4" spans="1:10" x14ac:dyDescent="0.25">
      <c r="G4" s="87" t="s">
        <v>146</v>
      </c>
      <c r="H4" s="87"/>
      <c r="I4" s="88"/>
      <c r="J4" s="88"/>
    </row>
    <row r="5" spans="1:10" x14ac:dyDescent="0.25">
      <c r="G5" s="87" t="s">
        <v>561</v>
      </c>
      <c r="H5" s="87"/>
      <c r="I5" s="88"/>
      <c r="J5" s="88"/>
    </row>
    <row r="6" spans="1:10" x14ac:dyDescent="0.25">
      <c r="G6" s="87"/>
      <c r="H6" s="87"/>
      <c r="I6" s="88"/>
      <c r="J6" s="88"/>
    </row>
    <row r="7" spans="1:10" x14ac:dyDescent="0.25">
      <c r="G7" s="7"/>
      <c r="H7" s="7"/>
    </row>
    <row r="8" spans="1:10" ht="78.75" customHeight="1" x14ac:dyDescent="0.25">
      <c r="A8" s="226" t="s">
        <v>764</v>
      </c>
      <c r="B8" s="245"/>
      <c r="C8" s="245"/>
      <c r="D8" s="245"/>
      <c r="E8" s="245"/>
      <c r="F8" s="245"/>
      <c r="G8" s="245"/>
      <c r="H8" s="245"/>
      <c r="I8" s="246"/>
      <c r="J8" s="246"/>
    </row>
    <row r="9" spans="1:10" ht="15" x14ac:dyDescent="0.25">
      <c r="A9" s="129"/>
      <c r="B9" s="132"/>
      <c r="C9" s="132"/>
      <c r="D9" s="132"/>
      <c r="E9" s="132"/>
      <c r="F9" s="132"/>
      <c r="G9" s="132"/>
      <c r="H9" s="132"/>
    </row>
    <row r="10" spans="1:10" x14ac:dyDescent="0.25">
      <c r="B10" s="251" t="s">
        <v>131</v>
      </c>
      <c r="C10" s="232" t="s">
        <v>120</v>
      </c>
      <c r="D10" s="232" t="s">
        <v>121</v>
      </c>
      <c r="E10" s="232" t="s">
        <v>122</v>
      </c>
      <c r="F10" s="232" t="s">
        <v>116</v>
      </c>
      <c r="G10" s="232" t="s">
        <v>93</v>
      </c>
      <c r="H10" s="238" t="s">
        <v>29</v>
      </c>
      <c r="I10" s="225"/>
      <c r="J10" s="225"/>
    </row>
    <row r="11" spans="1:10" x14ac:dyDescent="0.25">
      <c r="A11" s="249" t="s">
        <v>90</v>
      </c>
      <c r="B11" s="225"/>
      <c r="C11" s="233"/>
      <c r="D11" s="233"/>
      <c r="E11" s="233"/>
      <c r="F11" s="233"/>
      <c r="G11" s="233"/>
      <c r="H11" s="242" t="s">
        <v>383</v>
      </c>
      <c r="I11" s="225" t="s">
        <v>143</v>
      </c>
      <c r="J11" s="225"/>
    </row>
    <row r="12" spans="1:10" x14ac:dyDescent="0.25">
      <c r="A12" s="250"/>
      <c r="B12" s="225"/>
      <c r="C12" s="234"/>
      <c r="D12" s="234"/>
      <c r="E12" s="234"/>
      <c r="F12" s="234"/>
      <c r="G12" s="234"/>
      <c r="H12" s="244"/>
      <c r="I12" s="1" t="s">
        <v>431</v>
      </c>
      <c r="J12" s="1" t="s">
        <v>559</v>
      </c>
    </row>
    <row r="13" spans="1:10" x14ac:dyDescent="0.25">
      <c r="A13" s="2">
        <v>1</v>
      </c>
      <c r="B13" s="69">
        <v>1</v>
      </c>
      <c r="C13" s="69">
        <v>2</v>
      </c>
      <c r="D13" s="69">
        <v>3</v>
      </c>
      <c r="E13" s="69">
        <v>4</v>
      </c>
      <c r="F13" s="69">
        <v>5</v>
      </c>
      <c r="G13" s="69">
        <v>6</v>
      </c>
      <c r="H13" s="69">
        <v>7</v>
      </c>
      <c r="I13" s="69">
        <v>8</v>
      </c>
      <c r="J13" s="69">
        <v>9</v>
      </c>
    </row>
    <row r="14" spans="1:10" ht="17.399999999999999" x14ac:dyDescent="0.3">
      <c r="A14" s="12"/>
      <c r="B14" s="25"/>
      <c r="C14" s="12"/>
      <c r="D14" s="12"/>
      <c r="E14" s="12"/>
      <c r="F14" s="12"/>
      <c r="G14" s="9" t="s">
        <v>95</v>
      </c>
      <c r="H14" s="59">
        <f>H15+H25+H32+H433+H564+H660</f>
        <v>1168473.52</v>
      </c>
      <c r="I14" s="59">
        <f>I15+I25+I32+I433+I564+I660</f>
        <v>915583.60000000009</v>
      </c>
      <c r="J14" s="59">
        <f>J15+J25+J32+J433+J564+J660</f>
        <v>899719.4</v>
      </c>
    </row>
    <row r="15" spans="1:10" ht="34.799999999999997" x14ac:dyDescent="0.3">
      <c r="A15" s="3">
        <v>1</v>
      </c>
      <c r="B15" s="94">
        <v>936</v>
      </c>
      <c r="C15" s="13"/>
      <c r="D15" s="13"/>
      <c r="E15" s="13"/>
      <c r="F15" s="13"/>
      <c r="G15" s="14" t="s">
        <v>141</v>
      </c>
      <c r="H15" s="95">
        <f t="shared" ref="H15:J18" si="0">H16</f>
        <v>3541.9</v>
      </c>
      <c r="I15" s="95">
        <f t="shared" si="0"/>
        <v>3552.7000000000003</v>
      </c>
      <c r="J15" s="95">
        <f t="shared" si="0"/>
        <v>3552.7000000000003</v>
      </c>
    </row>
    <row r="16" spans="1:10" ht="15.6" x14ac:dyDescent="0.3">
      <c r="A16" s="3"/>
      <c r="B16" s="94"/>
      <c r="C16" s="4" t="s">
        <v>91</v>
      </c>
      <c r="D16" s="11"/>
      <c r="E16" s="11"/>
      <c r="F16" s="11"/>
      <c r="G16" s="49" t="s">
        <v>94</v>
      </c>
      <c r="H16" s="95">
        <f t="shared" si="0"/>
        <v>3541.9</v>
      </c>
      <c r="I16" s="95">
        <f t="shared" si="0"/>
        <v>3552.7000000000003</v>
      </c>
      <c r="J16" s="95">
        <f t="shared" si="0"/>
        <v>3552.7000000000003</v>
      </c>
    </row>
    <row r="17" spans="1:10" ht="66.599999999999994" x14ac:dyDescent="0.3">
      <c r="A17" s="29"/>
      <c r="B17" s="24"/>
      <c r="C17" s="30" t="s">
        <v>91</v>
      </c>
      <c r="D17" s="30" t="s">
        <v>96</v>
      </c>
      <c r="E17" s="31"/>
      <c r="F17" s="31"/>
      <c r="G17" s="48" t="s">
        <v>130</v>
      </c>
      <c r="H17" s="43">
        <f t="shared" si="0"/>
        <v>3541.9</v>
      </c>
      <c r="I17" s="43">
        <f t="shared" si="0"/>
        <v>3552.7000000000003</v>
      </c>
      <c r="J17" s="43">
        <f t="shared" si="0"/>
        <v>3552.7000000000003</v>
      </c>
    </row>
    <row r="18" spans="1:10" ht="26.4" x14ac:dyDescent="0.25">
      <c r="A18" s="1"/>
      <c r="B18" s="25"/>
      <c r="C18" s="16" t="s">
        <v>91</v>
      </c>
      <c r="D18" s="16" t="s">
        <v>96</v>
      </c>
      <c r="E18" s="80">
        <v>9900000000</v>
      </c>
      <c r="F18" s="21"/>
      <c r="G18" s="55" t="s">
        <v>148</v>
      </c>
      <c r="H18" s="41">
        <f t="shared" si="0"/>
        <v>3541.9</v>
      </c>
      <c r="I18" s="41">
        <f t="shared" si="0"/>
        <v>3552.7000000000003</v>
      </c>
      <c r="J18" s="41">
        <f t="shared" si="0"/>
        <v>3552.7000000000003</v>
      </c>
    </row>
    <row r="19" spans="1:10" ht="39.6" x14ac:dyDescent="0.25">
      <c r="A19" s="1"/>
      <c r="B19" s="25"/>
      <c r="C19" s="16" t="s">
        <v>91</v>
      </c>
      <c r="D19" s="16" t="s">
        <v>96</v>
      </c>
      <c r="E19" s="80">
        <v>9990000000</v>
      </c>
      <c r="F19" s="16"/>
      <c r="G19" s="54" t="s">
        <v>31</v>
      </c>
      <c r="H19" s="41">
        <f t="shared" ref="H19" si="1">H20+H22</f>
        <v>3541.9</v>
      </c>
      <c r="I19" s="41">
        <f t="shared" ref="I19:J19" si="2">I20+I22</f>
        <v>3552.7000000000003</v>
      </c>
      <c r="J19" s="41">
        <f t="shared" si="2"/>
        <v>3552.7000000000003</v>
      </c>
    </row>
    <row r="20" spans="1:10" x14ac:dyDescent="0.25">
      <c r="A20" s="1"/>
      <c r="B20" s="25"/>
      <c r="C20" s="16" t="s">
        <v>91</v>
      </c>
      <c r="D20" s="16" t="s">
        <v>96</v>
      </c>
      <c r="E20" s="80">
        <v>9990022400</v>
      </c>
      <c r="F20" s="16"/>
      <c r="G20" s="101" t="s">
        <v>142</v>
      </c>
      <c r="H20" s="41">
        <f t="shared" ref="H20:J20" si="3">H21</f>
        <v>1270.5</v>
      </c>
      <c r="I20" s="41">
        <f t="shared" si="3"/>
        <v>1270.5</v>
      </c>
      <c r="J20" s="41">
        <f t="shared" si="3"/>
        <v>1270.5</v>
      </c>
    </row>
    <row r="21" spans="1:10" ht="39.6" x14ac:dyDescent="0.25">
      <c r="A21" s="1"/>
      <c r="B21" s="25"/>
      <c r="C21" s="16" t="s">
        <v>91</v>
      </c>
      <c r="D21" s="16" t="s">
        <v>96</v>
      </c>
      <c r="E21" s="80">
        <v>9990022400</v>
      </c>
      <c r="F21" s="16" t="s">
        <v>65</v>
      </c>
      <c r="G21" s="55" t="s">
        <v>66</v>
      </c>
      <c r="H21" s="39">
        <v>1270.5</v>
      </c>
      <c r="I21" s="39">
        <v>1270.5</v>
      </c>
      <c r="J21" s="39">
        <v>1270.5</v>
      </c>
    </row>
    <row r="22" spans="1:10" x14ac:dyDescent="0.25">
      <c r="A22" s="1"/>
      <c r="B22" s="25"/>
      <c r="C22" s="16" t="s">
        <v>91</v>
      </c>
      <c r="D22" s="16" t="s">
        <v>96</v>
      </c>
      <c r="E22" s="80">
        <v>9990022500</v>
      </c>
      <c r="F22" s="21"/>
      <c r="G22" s="22" t="s">
        <v>30</v>
      </c>
      <c r="H22" s="41">
        <f>SUM(H23:H24)</f>
        <v>2271.4</v>
      </c>
      <c r="I22" s="41">
        <f t="shared" ref="I22:J22" si="4">SUM(I23:I24)</f>
        <v>2282.2000000000003</v>
      </c>
      <c r="J22" s="41">
        <f t="shared" si="4"/>
        <v>2282.2000000000003</v>
      </c>
    </row>
    <row r="23" spans="1:10" ht="39.6" x14ac:dyDescent="0.25">
      <c r="A23" s="1"/>
      <c r="B23" s="25"/>
      <c r="C23" s="16" t="s">
        <v>91</v>
      </c>
      <c r="D23" s="16" t="s">
        <v>96</v>
      </c>
      <c r="E23" s="80">
        <v>9990022500</v>
      </c>
      <c r="F23" s="16" t="s">
        <v>65</v>
      </c>
      <c r="G23" s="55" t="s">
        <v>66</v>
      </c>
      <c r="H23" s="39">
        <v>2168.1</v>
      </c>
      <c r="I23" s="39">
        <v>2178.9</v>
      </c>
      <c r="J23" s="39">
        <v>2178.9</v>
      </c>
    </row>
    <row r="24" spans="1:10" ht="39.6" x14ac:dyDescent="0.25">
      <c r="A24" s="1"/>
      <c r="B24" s="25"/>
      <c r="C24" s="16" t="s">
        <v>91</v>
      </c>
      <c r="D24" s="16" t="s">
        <v>96</v>
      </c>
      <c r="E24" s="80">
        <v>9990022500</v>
      </c>
      <c r="F24" s="84" t="s">
        <v>220</v>
      </c>
      <c r="G24" s="101" t="s">
        <v>221</v>
      </c>
      <c r="H24" s="39">
        <v>103.3</v>
      </c>
      <c r="I24" s="39">
        <v>103.3</v>
      </c>
      <c r="J24" s="39">
        <v>103.3</v>
      </c>
    </row>
    <row r="25" spans="1:10" ht="46.8" x14ac:dyDescent="0.3">
      <c r="A25" s="150"/>
      <c r="B25" s="94">
        <v>939</v>
      </c>
      <c r="C25" s="13"/>
      <c r="D25" s="13"/>
      <c r="E25" s="13"/>
      <c r="F25" s="13"/>
      <c r="G25" s="10" t="s">
        <v>208</v>
      </c>
      <c r="H25" s="95">
        <f t="shared" ref="H25:J25" si="5">H26</f>
        <v>1557.6</v>
      </c>
      <c r="I25" s="95">
        <f t="shared" si="5"/>
        <v>1557.6</v>
      </c>
      <c r="J25" s="95">
        <f t="shared" si="5"/>
        <v>1557.6</v>
      </c>
    </row>
    <row r="26" spans="1:10" ht="15.6" x14ac:dyDescent="0.3">
      <c r="A26" s="150"/>
      <c r="B26" s="94"/>
      <c r="C26" s="4" t="s">
        <v>91</v>
      </c>
      <c r="D26" s="11"/>
      <c r="E26" s="11"/>
      <c r="F26" s="11"/>
      <c r="G26" s="49" t="s">
        <v>94</v>
      </c>
      <c r="H26" s="95">
        <f t="shared" ref="H26:J26" si="6">H27</f>
        <v>1557.6</v>
      </c>
      <c r="I26" s="95">
        <f t="shared" si="6"/>
        <v>1557.6</v>
      </c>
      <c r="J26" s="95">
        <f t="shared" si="6"/>
        <v>1557.6</v>
      </c>
    </row>
    <row r="27" spans="1:10" ht="53.25" customHeight="1" x14ac:dyDescent="0.3">
      <c r="A27" s="150"/>
      <c r="B27" s="24"/>
      <c r="C27" s="30" t="s">
        <v>91</v>
      </c>
      <c r="D27" s="30" t="s">
        <v>99</v>
      </c>
      <c r="E27" s="31"/>
      <c r="F27" s="31"/>
      <c r="G27" s="46" t="s">
        <v>128</v>
      </c>
      <c r="H27" s="96">
        <f t="shared" ref="H27:J27" si="7">H28</f>
        <v>1557.6</v>
      </c>
      <c r="I27" s="96">
        <f t="shared" si="7"/>
        <v>1557.6</v>
      </c>
      <c r="J27" s="96">
        <f t="shared" si="7"/>
        <v>1557.6</v>
      </c>
    </row>
    <row r="28" spans="1:10" ht="39.6" x14ac:dyDescent="0.25">
      <c r="A28" s="150"/>
      <c r="B28" s="24"/>
      <c r="C28" s="16" t="s">
        <v>91</v>
      </c>
      <c r="D28" s="84" t="s">
        <v>99</v>
      </c>
      <c r="E28" s="80">
        <v>9990000000</v>
      </c>
      <c r="F28" s="16"/>
      <c r="G28" s="54" t="s">
        <v>31</v>
      </c>
      <c r="H28" s="39">
        <f t="shared" ref="H28:J28" si="8">H29</f>
        <v>1557.6</v>
      </c>
      <c r="I28" s="39">
        <f t="shared" si="8"/>
        <v>1557.6</v>
      </c>
      <c r="J28" s="39">
        <f t="shared" si="8"/>
        <v>1557.6</v>
      </c>
    </row>
    <row r="29" spans="1:10" ht="26.4" x14ac:dyDescent="0.25">
      <c r="A29" s="1"/>
      <c r="B29" s="25"/>
      <c r="C29" s="16" t="s">
        <v>91</v>
      </c>
      <c r="D29" s="84" t="s">
        <v>99</v>
      </c>
      <c r="E29" s="80">
        <v>9990022300</v>
      </c>
      <c r="F29" s="21"/>
      <c r="G29" s="130" t="s">
        <v>208</v>
      </c>
      <c r="H29" s="41">
        <f>H30+H31</f>
        <v>1557.6</v>
      </c>
      <c r="I29" s="41">
        <f>I30+I31</f>
        <v>1557.6</v>
      </c>
      <c r="J29" s="41">
        <f>J30+J31</f>
        <v>1557.6</v>
      </c>
    </row>
    <row r="30" spans="1:10" ht="39.6" x14ac:dyDescent="0.25">
      <c r="A30" s="1"/>
      <c r="B30" s="25"/>
      <c r="C30" s="16" t="s">
        <v>91</v>
      </c>
      <c r="D30" s="84" t="s">
        <v>99</v>
      </c>
      <c r="E30" s="80">
        <v>9990022300</v>
      </c>
      <c r="F30" s="16" t="s">
        <v>65</v>
      </c>
      <c r="G30" s="130" t="s">
        <v>81</v>
      </c>
      <c r="H30" s="39">
        <v>1554.1</v>
      </c>
      <c r="I30" s="39">
        <v>1554.1</v>
      </c>
      <c r="J30" s="39">
        <v>1554.1</v>
      </c>
    </row>
    <row r="31" spans="1:10" ht="39.6" x14ac:dyDescent="0.25">
      <c r="A31" s="1"/>
      <c r="B31" s="25"/>
      <c r="C31" s="16" t="s">
        <v>91</v>
      </c>
      <c r="D31" s="84" t="s">
        <v>99</v>
      </c>
      <c r="E31" s="80">
        <v>9990022300</v>
      </c>
      <c r="F31" s="84" t="s">
        <v>220</v>
      </c>
      <c r="G31" s="101" t="s">
        <v>221</v>
      </c>
      <c r="H31" s="39">
        <v>3.5</v>
      </c>
      <c r="I31" s="39">
        <v>3.5</v>
      </c>
      <c r="J31" s="39">
        <v>3.5</v>
      </c>
    </row>
    <row r="32" spans="1:10" s="8" customFormat="1" ht="52.2" x14ac:dyDescent="0.3">
      <c r="A32" s="3">
        <v>2</v>
      </c>
      <c r="B32" s="94">
        <v>937</v>
      </c>
      <c r="C32" s="13"/>
      <c r="D32" s="13"/>
      <c r="E32" s="13"/>
      <c r="F32" s="13"/>
      <c r="G32" s="14" t="s">
        <v>204</v>
      </c>
      <c r="H32" s="59">
        <f>H33+H90+H142+H238+H388+H415</f>
        <v>509095.32</v>
      </c>
      <c r="I32" s="59">
        <f>I33+I90+I142+I238+I388+I415</f>
        <v>272240.2</v>
      </c>
      <c r="J32" s="59">
        <f>J33+J90+J142+J238+J388+J415</f>
        <v>255683.29999999996</v>
      </c>
    </row>
    <row r="33" spans="1:10" ht="15.6" x14ac:dyDescent="0.3">
      <c r="A33" s="3"/>
      <c r="B33" s="94"/>
      <c r="C33" s="4" t="s">
        <v>91</v>
      </c>
      <c r="D33" s="11"/>
      <c r="E33" s="11"/>
      <c r="F33" s="11"/>
      <c r="G33" s="15" t="s">
        <v>94</v>
      </c>
      <c r="H33" s="95">
        <f>H34+H39+H50+H55</f>
        <v>88356.299999999988</v>
      </c>
      <c r="I33" s="95">
        <f t="shared" ref="I33:J33" si="9">I34+I39+I50+I55</f>
        <v>87849.600000000006</v>
      </c>
      <c r="J33" s="95">
        <f t="shared" si="9"/>
        <v>87980.7</v>
      </c>
    </row>
    <row r="34" spans="1:10" ht="53.4" x14ac:dyDescent="0.3">
      <c r="A34" s="3"/>
      <c r="B34" s="94"/>
      <c r="C34" s="30" t="s">
        <v>91</v>
      </c>
      <c r="D34" s="30" t="s">
        <v>92</v>
      </c>
      <c r="E34" s="30"/>
      <c r="F34" s="30"/>
      <c r="G34" s="46" t="s">
        <v>18</v>
      </c>
      <c r="H34" s="40">
        <f t="shared" ref="H34:J34" si="10">H35</f>
        <v>1580</v>
      </c>
      <c r="I34" s="40">
        <f t="shared" si="10"/>
        <v>1580</v>
      </c>
      <c r="J34" s="40">
        <f t="shared" si="10"/>
        <v>1580</v>
      </c>
    </row>
    <row r="35" spans="1:10" ht="26.4" x14ac:dyDescent="0.3">
      <c r="A35" s="3"/>
      <c r="B35" s="94"/>
      <c r="C35" s="16" t="s">
        <v>91</v>
      </c>
      <c r="D35" s="16" t="s">
        <v>92</v>
      </c>
      <c r="E35" s="80">
        <v>9900000000</v>
      </c>
      <c r="F35" s="16"/>
      <c r="G35" s="55" t="s">
        <v>147</v>
      </c>
      <c r="H35" s="41">
        <f t="shared" ref="H35" si="11">H37</f>
        <v>1580</v>
      </c>
      <c r="I35" s="41">
        <f t="shared" ref="I35:J35" si="12">I37</f>
        <v>1580</v>
      </c>
      <c r="J35" s="41">
        <f t="shared" si="12"/>
        <v>1580</v>
      </c>
    </row>
    <row r="36" spans="1:10" ht="39.6" x14ac:dyDescent="0.3">
      <c r="A36" s="3"/>
      <c r="B36" s="94"/>
      <c r="C36" s="16" t="s">
        <v>91</v>
      </c>
      <c r="D36" s="16" t="s">
        <v>92</v>
      </c>
      <c r="E36" s="80">
        <v>9980000000</v>
      </c>
      <c r="F36" s="16"/>
      <c r="G36" s="54" t="s">
        <v>32</v>
      </c>
      <c r="H36" s="41">
        <f t="shared" ref="H36:J37" si="13">H37</f>
        <v>1580</v>
      </c>
      <c r="I36" s="41">
        <f t="shared" si="13"/>
        <v>1580</v>
      </c>
      <c r="J36" s="41">
        <f t="shared" si="13"/>
        <v>1580</v>
      </c>
    </row>
    <row r="37" spans="1:10" ht="15.6" x14ac:dyDescent="0.3">
      <c r="A37" s="3"/>
      <c r="B37" s="94"/>
      <c r="C37" s="16" t="s">
        <v>91</v>
      </c>
      <c r="D37" s="16" t="s">
        <v>92</v>
      </c>
      <c r="E37" s="80">
        <v>9980022100</v>
      </c>
      <c r="F37" s="16"/>
      <c r="G37" s="103" t="s">
        <v>117</v>
      </c>
      <c r="H37" s="39">
        <f t="shared" si="13"/>
        <v>1580</v>
      </c>
      <c r="I37" s="39">
        <f t="shared" si="13"/>
        <v>1580</v>
      </c>
      <c r="J37" s="39">
        <f t="shared" si="13"/>
        <v>1580</v>
      </c>
    </row>
    <row r="38" spans="1:10" ht="40.200000000000003" x14ac:dyDescent="0.3">
      <c r="A38" s="3"/>
      <c r="B38" s="94"/>
      <c r="C38" s="16" t="s">
        <v>91</v>
      </c>
      <c r="D38" s="16" t="s">
        <v>92</v>
      </c>
      <c r="E38" s="80">
        <v>9980022100</v>
      </c>
      <c r="F38" s="16" t="s">
        <v>65</v>
      </c>
      <c r="G38" s="130" t="s">
        <v>81</v>
      </c>
      <c r="H38" s="39">
        <v>1580</v>
      </c>
      <c r="I38" s="39">
        <v>1580</v>
      </c>
      <c r="J38" s="39">
        <v>1580</v>
      </c>
    </row>
    <row r="39" spans="1:10" s="26" customFormat="1" ht="79.8" x14ac:dyDescent="0.3">
      <c r="A39" s="23"/>
      <c r="B39" s="24"/>
      <c r="C39" s="30" t="s">
        <v>91</v>
      </c>
      <c r="D39" s="30" t="s">
        <v>97</v>
      </c>
      <c r="E39" s="30"/>
      <c r="F39" s="30"/>
      <c r="G39" s="46" t="s">
        <v>127</v>
      </c>
      <c r="H39" s="40">
        <f t="shared" ref="H39:J39" si="14">H40</f>
        <v>45238</v>
      </c>
      <c r="I39" s="40">
        <f t="shared" si="14"/>
        <v>45241</v>
      </c>
      <c r="J39" s="40">
        <f t="shared" si="14"/>
        <v>45245</v>
      </c>
    </row>
    <row r="40" spans="1:10" ht="26.4" x14ac:dyDescent="0.25">
      <c r="A40" s="1"/>
      <c r="B40" s="25"/>
      <c r="C40" s="16" t="s">
        <v>91</v>
      </c>
      <c r="D40" s="16" t="s">
        <v>97</v>
      </c>
      <c r="E40" s="80">
        <v>9900000000</v>
      </c>
      <c r="F40" s="16"/>
      <c r="G40" s="55" t="s">
        <v>147</v>
      </c>
      <c r="H40" s="39">
        <f>H41+H45</f>
        <v>45238</v>
      </c>
      <c r="I40" s="39">
        <f t="shared" ref="I40:J40" si="15">I41+I45</f>
        <v>45241</v>
      </c>
      <c r="J40" s="39">
        <f t="shared" si="15"/>
        <v>45245</v>
      </c>
    </row>
    <row r="41" spans="1:10" ht="26.4" x14ac:dyDescent="0.25">
      <c r="A41" s="1"/>
      <c r="B41" s="25"/>
      <c r="C41" s="16" t="s">
        <v>91</v>
      </c>
      <c r="D41" s="16" t="s">
        <v>97</v>
      </c>
      <c r="E41" s="80">
        <v>9930000000</v>
      </c>
      <c r="F41" s="16"/>
      <c r="G41" s="22" t="s">
        <v>43</v>
      </c>
      <c r="H41" s="39">
        <f t="shared" ref="H41:J41" si="16">H42</f>
        <v>398</v>
      </c>
      <c r="I41" s="39">
        <f t="shared" si="16"/>
        <v>401</v>
      </c>
      <c r="J41" s="39">
        <f t="shared" si="16"/>
        <v>405</v>
      </c>
    </row>
    <row r="42" spans="1:10" ht="66" x14ac:dyDescent="0.25">
      <c r="A42" s="1"/>
      <c r="B42" s="25"/>
      <c r="C42" s="16" t="s">
        <v>91</v>
      </c>
      <c r="D42" s="16" t="s">
        <v>97</v>
      </c>
      <c r="E42" s="80">
        <v>9930010510</v>
      </c>
      <c r="F42" s="16"/>
      <c r="G42" s="22" t="s">
        <v>16</v>
      </c>
      <c r="H42" s="39">
        <f>H43+H44</f>
        <v>398</v>
      </c>
      <c r="I42" s="39">
        <f t="shared" ref="I42:J42" si="17">I43+I44</f>
        <v>401</v>
      </c>
      <c r="J42" s="39">
        <f t="shared" si="17"/>
        <v>405</v>
      </c>
    </row>
    <row r="43" spans="1:10" ht="39.6" x14ac:dyDescent="0.25">
      <c r="A43" s="1"/>
      <c r="B43" s="25"/>
      <c r="C43" s="16" t="s">
        <v>91</v>
      </c>
      <c r="D43" s="16" t="s">
        <v>97</v>
      </c>
      <c r="E43" s="80">
        <v>9930010510</v>
      </c>
      <c r="F43" s="16" t="s">
        <v>65</v>
      </c>
      <c r="G43" s="106" t="s">
        <v>66</v>
      </c>
      <c r="H43" s="39">
        <v>357.6</v>
      </c>
      <c r="I43" s="39">
        <v>357.6</v>
      </c>
      <c r="J43" s="39">
        <v>357.6</v>
      </c>
    </row>
    <row r="44" spans="1:10" ht="39.6" x14ac:dyDescent="0.25">
      <c r="A44" s="1"/>
      <c r="B44" s="25"/>
      <c r="C44" s="16" t="s">
        <v>91</v>
      </c>
      <c r="D44" s="16" t="s">
        <v>97</v>
      </c>
      <c r="E44" s="80">
        <v>9930010510</v>
      </c>
      <c r="F44" s="84" t="s">
        <v>220</v>
      </c>
      <c r="G44" s="101" t="s">
        <v>221</v>
      </c>
      <c r="H44" s="39">
        <v>40.4</v>
      </c>
      <c r="I44" s="39">
        <v>43.4</v>
      </c>
      <c r="J44" s="39">
        <v>47.4</v>
      </c>
    </row>
    <row r="45" spans="1:10" ht="39.6" x14ac:dyDescent="0.25">
      <c r="A45" s="1"/>
      <c r="B45" s="25"/>
      <c r="C45" s="16" t="s">
        <v>91</v>
      </c>
      <c r="D45" s="16" t="s">
        <v>97</v>
      </c>
      <c r="E45" s="80">
        <v>9980000000</v>
      </c>
      <c r="F45" s="16"/>
      <c r="G45" s="54" t="s">
        <v>32</v>
      </c>
      <c r="H45" s="39">
        <f t="shared" ref="H45:J45" si="18">H46</f>
        <v>44840</v>
      </c>
      <c r="I45" s="39">
        <f t="shared" si="18"/>
        <v>44840</v>
      </c>
      <c r="J45" s="39">
        <f t="shared" si="18"/>
        <v>44840</v>
      </c>
    </row>
    <row r="46" spans="1:10" x14ac:dyDescent="0.25">
      <c r="A46" s="1"/>
      <c r="B46" s="25"/>
      <c r="C46" s="16" t="s">
        <v>91</v>
      </c>
      <c r="D46" s="16" t="s">
        <v>97</v>
      </c>
      <c r="E46" s="194">
        <v>9980022200</v>
      </c>
      <c r="F46" s="21"/>
      <c r="G46" s="22" t="s">
        <v>118</v>
      </c>
      <c r="H46" s="39">
        <f>SUM(H47:H49)</f>
        <v>44840</v>
      </c>
      <c r="I46" s="39">
        <f>SUM(I47:I49)</f>
        <v>44840</v>
      </c>
      <c r="J46" s="39">
        <f>SUM(J47:J49)</f>
        <v>44840</v>
      </c>
    </row>
    <row r="47" spans="1:10" ht="39.6" x14ac:dyDescent="0.25">
      <c r="A47" s="1"/>
      <c r="B47" s="25"/>
      <c r="C47" s="16" t="s">
        <v>91</v>
      </c>
      <c r="D47" s="16" t="s">
        <v>97</v>
      </c>
      <c r="E47" s="194">
        <v>9980022200</v>
      </c>
      <c r="F47" s="16" t="s">
        <v>65</v>
      </c>
      <c r="G47" s="55" t="s">
        <v>66</v>
      </c>
      <c r="H47" s="39">
        <v>42052.6</v>
      </c>
      <c r="I47" s="39">
        <v>42052.6</v>
      </c>
      <c r="J47" s="39">
        <v>42052.6</v>
      </c>
    </row>
    <row r="48" spans="1:10" ht="39.6" x14ac:dyDescent="0.25">
      <c r="A48" s="1"/>
      <c r="B48" s="25"/>
      <c r="C48" s="16" t="s">
        <v>91</v>
      </c>
      <c r="D48" s="16" t="s">
        <v>97</v>
      </c>
      <c r="E48" s="194">
        <v>9980022200</v>
      </c>
      <c r="F48" s="84" t="s">
        <v>220</v>
      </c>
      <c r="G48" s="101" t="s">
        <v>221</v>
      </c>
      <c r="H48" s="39">
        <v>2743</v>
      </c>
      <c r="I48" s="39">
        <v>2743</v>
      </c>
      <c r="J48" s="39">
        <v>2743</v>
      </c>
    </row>
    <row r="49" spans="1:10" ht="12.75" customHeight="1" x14ac:dyDescent="0.25">
      <c r="A49" s="1"/>
      <c r="B49" s="25"/>
      <c r="C49" s="16" t="s">
        <v>91</v>
      </c>
      <c r="D49" s="16" t="s">
        <v>97</v>
      </c>
      <c r="E49" s="194">
        <v>9980022200</v>
      </c>
      <c r="F49" s="84" t="s">
        <v>134</v>
      </c>
      <c r="G49" s="101" t="s">
        <v>135</v>
      </c>
      <c r="H49" s="41">
        <v>44.4</v>
      </c>
      <c r="I49" s="41">
        <v>44.4</v>
      </c>
      <c r="J49" s="41">
        <v>44.4</v>
      </c>
    </row>
    <row r="50" spans="1:10" ht="14.4" x14ac:dyDescent="0.3">
      <c r="A50" s="1"/>
      <c r="B50" s="25"/>
      <c r="C50" s="35" t="s">
        <v>91</v>
      </c>
      <c r="D50" s="35" t="s">
        <v>98</v>
      </c>
      <c r="E50" s="35"/>
      <c r="F50" s="35"/>
      <c r="G50" s="46" t="s">
        <v>303</v>
      </c>
      <c r="H50" s="42">
        <f t="shared" ref="H50:J50" si="19">SUM(H51)</f>
        <v>105</v>
      </c>
      <c r="I50" s="42">
        <f t="shared" si="19"/>
        <v>7.3</v>
      </c>
      <c r="J50" s="42">
        <f t="shared" si="19"/>
        <v>6.4</v>
      </c>
    </row>
    <row r="51" spans="1:10" ht="26.4" x14ac:dyDescent="0.25">
      <c r="A51" s="1"/>
      <c r="B51" s="25"/>
      <c r="C51" s="16" t="s">
        <v>91</v>
      </c>
      <c r="D51" s="84" t="s">
        <v>98</v>
      </c>
      <c r="E51" s="80">
        <v>9900000000</v>
      </c>
      <c r="F51" s="16"/>
      <c r="G51" s="55" t="s">
        <v>148</v>
      </c>
      <c r="H51" s="39">
        <f t="shared" ref="H51:J53" si="20">H52</f>
        <v>105</v>
      </c>
      <c r="I51" s="39">
        <f t="shared" si="20"/>
        <v>7.3</v>
      </c>
      <c r="J51" s="39">
        <f t="shared" si="20"/>
        <v>6.4</v>
      </c>
    </row>
    <row r="52" spans="1:10" ht="26.4" x14ac:dyDescent="0.25">
      <c r="A52" s="1"/>
      <c r="B52" s="25"/>
      <c r="C52" s="16" t="s">
        <v>91</v>
      </c>
      <c r="D52" s="84" t="s">
        <v>98</v>
      </c>
      <c r="E52" s="80">
        <v>9930000000</v>
      </c>
      <c r="F52" s="16"/>
      <c r="G52" s="22" t="s">
        <v>43</v>
      </c>
      <c r="H52" s="39">
        <f t="shared" si="20"/>
        <v>105</v>
      </c>
      <c r="I52" s="39">
        <f t="shared" si="20"/>
        <v>7.3</v>
      </c>
      <c r="J52" s="39">
        <f t="shared" si="20"/>
        <v>6.4</v>
      </c>
    </row>
    <row r="53" spans="1:10" ht="66" x14ac:dyDescent="0.25">
      <c r="A53" s="1"/>
      <c r="B53" s="25"/>
      <c r="C53" s="16" t="s">
        <v>91</v>
      </c>
      <c r="D53" s="84" t="s">
        <v>98</v>
      </c>
      <c r="E53" s="80">
        <v>9930051200</v>
      </c>
      <c r="F53" s="16"/>
      <c r="G53" s="54" t="s">
        <v>295</v>
      </c>
      <c r="H53" s="39">
        <f t="shared" si="20"/>
        <v>105</v>
      </c>
      <c r="I53" s="39">
        <f t="shared" si="20"/>
        <v>7.3</v>
      </c>
      <c r="J53" s="39">
        <f t="shared" si="20"/>
        <v>6.4</v>
      </c>
    </row>
    <row r="54" spans="1:10" ht="39.6" x14ac:dyDescent="0.25">
      <c r="A54" s="1"/>
      <c r="B54" s="25"/>
      <c r="C54" s="16" t="s">
        <v>91</v>
      </c>
      <c r="D54" s="84" t="s">
        <v>98</v>
      </c>
      <c r="E54" s="80">
        <v>9930051200</v>
      </c>
      <c r="F54" s="84" t="s">
        <v>220</v>
      </c>
      <c r="G54" s="101" t="s">
        <v>221</v>
      </c>
      <c r="H54" s="117">
        <v>105</v>
      </c>
      <c r="I54" s="117">
        <v>7.3</v>
      </c>
      <c r="J54" s="117">
        <v>6.4</v>
      </c>
    </row>
    <row r="55" spans="1:10" s="26" customFormat="1" ht="15.75" customHeight="1" x14ac:dyDescent="0.3">
      <c r="A55" s="23"/>
      <c r="B55" s="24"/>
      <c r="C55" s="30" t="s">
        <v>91</v>
      </c>
      <c r="D55" s="30" t="s">
        <v>9</v>
      </c>
      <c r="E55" s="33"/>
      <c r="F55" s="33"/>
      <c r="G55" s="46" t="s">
        <v>100</v>
      </c>
      <c r="H55" s="40">
        <f>H56+H68</f>
        <v>41433.299999999996</v>
      </c>
      <c r="I55" s="40">
        <f t="shared" ref="I55:J55" si="21">I56+I68</f>
        <v>41021.299999999996</v>
      </c>
      <c r="J55" s="40">
        <f t="shared" si="21"/>
        <v>41149.299999999996</v>
      </c>
    </row>
    <row r="56" spans="1:10" ht="66" x14ac:dyDescent="0.25">
      <c r="A56" s="1"/>
      <c r="B56" s="25"/>
      <c r="C56" s="16" t="s">
        <v>91</v>
      </c>
      <c r="D56" s="16" t="s">
        <v>9</v>
      </c>
      <c r="E56" s="73" t="s">
        <v>72</v>
      </c>
      <c r="F56" s="16"/>
      <c r="G56" s="53" t="s">
        <v>439</v>
      </c>
      <c r="H56" s="99">
        <f t="shared" ref="H56:J56" si="22">H57</f>
        <v>7880.6</v>
      </c>
      <c r="I56" s="99">
        <f t="shared" si="22"/>
        <v>7466.6</v>
      </c>
      <c r="J56" s="99">
        <f t="shared" si="22"/>
        <v>7592.6</v>
      </c>
    </row>
    <row r="57" spans="1:10" ht="39.6" x14ac:dyDescent="0.25">
      <c r="A57" s="1"/>
      <c r="B57" s="25"/>
      <c r="C57" s="16" t="s">
        <v>91</v>
      </c>
      <c r="D57" s="16" t="s">
        <v>9</v>
      </c>
      <c r="E57" s="52" t="s">
        <v>73</v>
      </c>
      <c r="F57" s="16"/>
      <c r="G57" s="48" t="s">
        <v>161</v>
      </c>
      <c r="H57" s="96">
        <f>H58+H61</f>
        <v>7880.6</v>
      </c>
      <c r="I57" s="96">
        <f t="shared" ref="I57:J57" si="23">I58+I61</f>
        <v>7466.6</v>
      </c>
      <c r="J57" s="96">
        <f t="shared" si="23"/>
        <v>7592.6</v>
      </c>
    </row>
    <row r="58" spans="1:10" ht="39.6" x14ac:dyDescent="0.25">
      <c r="A58" s="1"/>
      <c r="B58" s="25"/>
      <c r="C58" s="16" t="s">
        <v>91</v>
      </c>
      <c r="D58" s="16" t="s">
        <v>9</v>
      </c>
      <c r="E58" s="21" t="s">
        <v>254</v>
      </c>
      <c r="F58" s="16"/>
      <c r="G58" s="103" t="s">
        <v>255</v>
      </c>
      <c r="H58" s="102">
        <f t="shared" ref="H58:J59" si="24">H59</f>
        <v>250</v>
      </c>
      <c r="I58" s="102">
        <f t="shared" si="24"/>
        <v>250</v>
      </c>
      <c r="J58" s="102">
        <f t="shared" si="24"/>
        <v>250</v>
      </c>
    </row>
    <row r="59" spans="1:10" ht="39.6" x14ac:dyDescent="0.25">
      <c r="A59" s="1"/>
      <c r="B59" s="25"/>
      <c r="C59" s="16" t="s">
        <v>91</v>
      </c>
      <c r="D59" s="16" t="s">
        <v>9</v>
      </c>
      <c r="E59" s="84" t="s">
        <v>552</v>
      </c>
      <c r="F59" s="16"/>
      <c r="G59" s="100" t="s">
        <v>162</v>
      </c>
      <c r="H59" s="41">
        <f t="shared" si="24"/>
        <v>250</v>
      </c>
      <c r="I59" s="41">
        <f t="shared" si="24"/>
        <v>250</v>
      </c>
      <c r="J59" s="41">
        <f t="shared" si="24"/>
        <v>250</v>
      </c>
    </row>
    <row r="60" spans="1:10" ht="39.6" x14ac:dyDescent="0.25">
      <c r="A60" s="1"/>
      <c r="B60" s="25"/>
      <c r="C60" s="16" t="s">
        <v>91</v>
      </c>
      <c r="D60" s="16" t="s">
        <v>9</v>
      </c>
      <c r="E60" s="84" t="s">
        <v>552</v>
      </c>
      <c r="F60" s="84" t="s">
        <v>220</v>
      </c>
      <c r="G60" s="101" t="s">
        <v>221</v>
      </c>
      <c r="H60" s="41">
        <v>250</v>
      </c>
      <c r="I60" s="41">
        <v>250</v>
      </c>
      <c r="J60" s="41">
        <v>250</v>
      </c>
    </row>
    <row r="61" spans="1:10" ht="66" x14ac:dyDescent="0.25">
      <c r="A61" s="1"/>
      <c r="B61" s="25"/>
      <c r="C61" s="16" t="s">
        <v>91</v>
      </c>
      <c r="D61" s="16" t="s">
        <v>9</v>
      </c>
      <c r="E61" s="21" t="s">
        <v>256</v>
      </c>
      <c r="F61" s="84"/>
      <c r="G61" s="103" t="s">
        <v>257</v>
      </c>
      <c r="H61" s="41">
        <f>H62+H64+H66</f>
        <v>7630.6</v>
      </c>
      <c r="I61" s="41">
        <f>I62+I64+I66</f>
        <v>7216.6</v>
      </c>
      <c r="J61" s="41">
        <f>J62+J64+J66</f>
        <v>7342.6</v>
      </c>
    </row>
    <row r="62" spans="1:10" ht="52.8" x14ac:dyDescent="0.25">
      <c r="A62" s="1"/>
      <c r="B62" s="25"/>
      <c r="C62" s="16" t="s">
        <v>91</v>
      </c>
      <c r="D62" s="16" t="s">
        <v>9</v>
      </c>
      <c r="E62" s="188" t="s">
        <v>553</v>
      </c>
      <c r="F62" s="16"/>
      <c r="G62" s="100" t="s">
        <v>163</v>
      </c>
      <c r="H62" s="41">
        <f>H63</f>
        <v>100</v>
      </c>
      <c r="I62" s="41">
        <f>I63</f>
        <v>100</v>
      </c>
      <c r="J62" s="41">
        <f>J63</f>
        <v>100</v>
      </c>
    </row>
    <row r="63" spans="1:10" ht="39.6" x14ac:dyDescent="0.25">
      <c r="A63" s="1"/>
      <c r="B63" s="25"/>
      <c r="C63" s="16" t="s">
        <v>91</v>
      </c>
      <c r="D63" s="16" t="s">
        <v>9</v>
      </c>
      <c r="E63" s="188" t="s">
        <v>553</v>
      </c>
      <c r="F63" s="84" t="s">
        <v>220</v>
      </c>
      <c r="G63" s="101" t="s">
        <v>221</v>
      </c>
      <c r="H63" s="41">
        <v>100</v>
      </c>
      <c r="I63" s="41">
        <v>100</v>
      </c>
      <c r="J63" s="41">
        <v>100</v>
      </c>
    </row>
    <row r="64" spans="1:10" ht="79.2" x14ac:dyDescent="0.25">
      <c r="A64" s="1"/>
      <c r="B64" s="25"/>
      <c r="C64" s="16" t="s">
        <v>91</v>
      </c>
      <c r="D64" s="16" t="s">
        <v>9</v>
      </c>
      <c r="E64" s="188" t="s">
        <v>554</v>
      </c>
      <c r="F64" s="16"/>
      <c r="G64" s="100" t="s">
        <v>164</v>
      </c>
      <c r="H64" s="41">
        <f>H65</f>
        <v>110</v>
      </c>
      <c r="I64" s="41">
        <f>I65</f>
        <v>100</v>
      </c>
      <c r="J64" s="41">
        <f>J65</f>
        <v>100</v>
      </c>
    </row>
    <row r="65" spans="1:10" ht="39.6" x14ac:dyDescent="0.25">
      <c r="A65" s="1"/>
      <c r="B65" s="25"/>
      <c r="C65" s="16" t="s">
        <v>91</v>
      </c>
      <c r="D65" s="16" t="s">
        <v>9</v>
      </c>
      <c r="E65" s="188" t="s">
        <v>554</v>
      </c>
      <c r="F65" s="84" t="s">
        <v>220</v>
      </c>
      <c r="G65" s="101" t="s">
        <v>221</v>
      </c>
      <c r="H65" s="41">
        <v>110</v>
      </c>
      <c r="I65" s="41">
        <v>100</v>
      </c>
      <c r="J65" s="41">
        <v>100</v>
      </c>
    </row>
    <row r="66" spans="1:10" ht="39.6" x14ac:dyDescent="0.25">
      <c r="A66" s="1"/>
      <c r="B66" s="25"/>
      <c r="C66" s="16" t="s">
        <v>91</v>
      </c>
      <c r="D66" s="16" t="s">
        <v>9</v>
      </c>
      <c r="E66" s="74">
        <v>310223174</v>
      </c>
      <c r="F66" s="16"/>
      <c r="G66" s="100" t="s">
        <v>165</v>
      </c>
      <c r="H66" s="41">
        <f>SUM(H67:H67)</f>
        <v>7420.6</v>
      </c>
      <c r="I66" s="41">
        <f>SUM(I67:I67)</f>
        <v>7016.6</v>
      </c>
      <c r="J66" s="41">
        <f>SUM(J67:J67)</f>
        <v>7142.6</v>
      </c>
    </row>
    <row r="67" spans="1:10" ht="39.6" x14ac:dyDescent="0.25">
      <c r="A67" s="1"/>
      <c r="B67" s="25"/>
      <c r="C67" s="16" t="s">
        <v>91</v>
      </c>
      <c r="D67" s="16" t="s">
        <v>9</v>
      </c>
      <c r="E67" s="74">
        <v>310223174</v>
      </c>
      <c r="F67" s="84" t="s">
        <v>220</v>
      </c>
      <c r="G67" s="101" t="s">
        <v>221</v>
      </c>
      <c r="H67" s="41">
        <v>7420.6</v>
      </c>
      <c r="I67" s="41">
        <v>7016.6</v>
      </c>
      <c r="J67" s="41">
        <v>7142.6</v>
      </c>
    </row>
    <row r="68" spans="1:10" ht="26.4" x14ac:dyDescent="0.25">
      <c r="A68" s="1"/>
      <c r="B68" s="25"/>
      <c r="C68" s="5" t="s">
        <v>91</v>
      </c>
      <c r="D68" s="5" t="s">
        <v>9</v>
      </c>
      <c r="E68" s="85">
        <v>9900000000</v>
      </c>
      <c r="F68" s="5"/>
      <c r="G68" s="86" t="s">
        <v>147</v>
      </c>
      <c r="H68" s="99">
        <f>H69+H73+H78+H86</f>
        <v>33552.699999999997</v>
      </c>
      <c r="I68" s="99">
        <f>I69+I73+I78+I86</f>
        <v>33554.699999999997</v>
      </c>
      <c r="J68" s="99">
        <f t="shared" ref="J68" si="25">J69+J73+J78+J86</f>
        <v>33556.699999999997</v>
      </c>
    </row>
    <row r="69" spans="1:10" ht="26.4" x14ac:dyDescent="0.25">
      <c r="A69" s="1"/>
      <c r="B69" s="25"/>
      <c r="C69" s="16" t="s">
        <v>91</v>
      </c>
      <c r="D69" s="16" t="s">
        <v>9</v>
      </c>
      <c r="E69" s="80">
        <v>9930000000</v>
      </c>
      <c r="F69" s="16"/>
      <c r="G69" s="22" t="s">
        <v>43</v>
      </c>
      <c r="H69" s="39">
        <f>H70</f>
        <v>217</v>
      </c>
      <c r="I69" s="39">
        <f>I70</f>
        <v>219</v>
      </c>
      <c r="J69" s="39">
        <f t="shared" ref="J69" si="26">J70</f>
        <v>221</v>
      </c>
    </row>
    <row r="70" spans="1:10" ht="39.6" x14ac:dyDescent="0.25">
      <c r="A70" s="1"/>
      <c r="B70" s="25"/>
      <c r="C70" s="16" t="s">
        <v>91</v>
      </c>
      <c r="D70" s="16" t="s">
        <v>9</v>
      </c>
      <c r="E70" s="80">
        <v>9930010540</v>
      </c>
      <c r="F70" s="16"/>
      <c r="G70" s="22" t="s">
        <v>17</v>
      </c>
      <c r="H70" s="39">
        <f>H71+H72</f>
        <v>217</v>
      </c>
      <c r="I70" s="39">
        <f>I71+I72</f>
        <v>219</v>
      </c>
      <c r="J70" s="39">
        <f t="shared" ref="J70" si="27">J71+J72</f>
        <v>221</v>
      </c>
    </row>
    <row r="71" spans="1:10" ht="39.6" x14ac:dyDescent="0.25">
      <c r="A71" s="1"/>
      <c r="B71" s="25"/>
      <c r="C71" s="16" t="s">
        <v>91</v>
      </c>
      <c r="D71" s="16" t="s">
        <v>9</v>
      </c>
      <c r="E71" s="80">
        <v>9930010540</v>
      </c>
      <c r="F71" s="16" t="s">
        <v>65</v>
      </c>
      <c r="G71" s="106" t="s">
        <v>66</v>
      </c>
      <c r="H71" s="39">
        <v>191.9</v>
      </c>
      <c r="I71" s="39">
        <v>191.9</v>
      </c>
      <c r="J71" s="39">
        <v>191.9</v>
      </c>
    </row>
    <row r="72" spans="1:10" ht="39.6" x14ac:dyDescent="0.25">
      <c r="A72" s="1"/>
      <c r="B72" s="25"/>
      <c r="C72" s="16" t="s">
        <v>91</v>
      </c>
      <c r="D72" s="16" t="s">
        <v>9</v>
      </c>
      <c r="E72" s="80">
        <v>9930010540</v>
      </c>
      <c r="F72" s="84" t="s">
        <v>220</v>
      </c>
      <c r="G72" s="101" t="s">
        <v>221</v>
      </c>
      <c r="H72" s="39">
        <v>25.1</v>
      </c>
      <c r="I72" s="39">
        <v>27.1</v>
      </c>
      <c r="J72" s="39">
        <v>29.1</v>
      </c>
    </row>
    <row r="73" spans="1:10" ht="24.75" customHeight="1" x14ac:dyDescent="0.25">
      <c r="A73" s="1"/>
      <c r="B73" s="25"/>
      <c r="C73" s="16" t="s">
        <v>91</v>
      </c>
      <c r="D73" s="16" t="s">
        <v>9</v>
      </c>
      <c r="E73" s="16" t="s">
        <v>26</v>
      </c>
      <c r="F73" s="16"/>
      <c r="G73" s="103" t="s">
        <v>41</v>
      </c>
      <c r="H73" s="39">
        <f>H74</f>
        <v>1270</v>
      </c>
      <c r="I73" s="39">
        <f t="shared" ref="I73:J73" si="28">I74</f>
        <v>1270</v>
      </c>
      <c r="J73" s="39">
        <f t="shared" si="28"/>
        <v>1270</v>
      </c>
    </row>
    <row r="74" spans="1:10" ht="26.4" x14ac:dyDescent="0.25">
      <c r="A74" s="1"/>
      <c r="B74" s="25"/>
      <c r="C74" s="16" t="s">
        <v>91</v>
      </c>
      <c r="D74" s="16" t="s">
        <v>9</v>
      </c>
      <c r="E74" s="83" t="s">
        <v>664</v>
      </c>
      <c r="F74" s="16"/>
      <c r="G74" s="103" t="s">
        <v>42</v>
      </c>
      <c r="H74" s="39">
        <f>SUM(H75:H77)</f>
        <v>1270</v>
      </c>
      <c r="I74" s="39">
        <f>SUM(I75:I77)</f>
        <v>1270</v>
      </c>
      <c r="J74" s="39">
        <f>SUM(J75:J77)</f>
        <v>1270</v>
      </c>
    </row>
    <row r="75" spans="1:10" ht="39.6" x14ac:dyDescent="0.25">
      <c r="A75" s="1"/>
      <c r="B75" s="25"/>
      <c r="C75" s="16" t="s">
        <v>91</v>
      </c>
      <c r="D75" s="16" t="s">
        <v>9</v>
      </c>
      <c r="E75" s="83" t="s">
        <v>664</v>
      </c>
      <c r="F75" s="84" t="s">
        <v>220</v>
      </c>
      <c r="G75" s="101" t="s">
        <v>221</v>
      </c>
      <c r="H75" s="39">
        <v>242</v>
      </c>
      <c r="I75" s="39">
        <v>242</v>
      </c>
      <c r="J75" s="39">
        <v>242</v>
      </c>
    </row>
    <row r="76" spans="1:10" x14ac:dyDescent="0.25">
      <c r="A76" s="1"/>
      <c r="B76" s="25"/>
      <c r="C76" s="16" t="s">
        <v>91</v>
      </c>
      <c r="D76" s="16" t="s">
        <v>9</v>
      </c>
      <c r="E76" s="83" t="s">
        <v>664</v>
      </c>
      <c r="F76" s="16" t="s">
        <v>84</v>
      </c>
      <c r="G76" s="101" t="s">
        <v>85</v>
      </c>
      <c r="H76" s="39">
        <v>426</v>
      </c>
      <c r="I76" s="39">
        <v>426</v>
      </c>
      <c r="J76" s="39">
        <v>426</v>
      </c>
    </row>
    <row r="77" spans="1:10" ht="17.25" customHeight="1" x14ac:dyDescent="0.25">
      <c r="A77" s="1"/>
      <c r="B77" s="25"/>
      <c r="C77" s="16" t="s">
        <v>91</v>
      </c>
      <c r="D77" s="16" t="s">
        <v>9</v>
      </c>
      <c r="E77" s="83" t="s">
        <v>664</v>
      </c>
      <c r="F77" s="83" t="s">
        <v>134</v>
      </c>
      <c r="G77" s="101" t="s">
        <v>135</v>
      </c>
      <c r="H77" s="39">
        <v>602</v>
      </c>
      <c r="I77" s="39">
        <v>602</v>
      </c>
      <c r="J77" s="39">
        <v>602</v>
      </c>
    </row>
    <row r="78" spans="1:10" ht="26.4" x14ac:dyDescent="0.25">
      <c r="A78" s="1"/>
      <c r="B78" s="25"/>
      <c r="C78" s="16" t="s">
        <v>91</v>
      </c>
      <c r="D78" s="16" t="s">
        <v>9</v>
      </c>
      <c r="E78" s="84" t="s">
        <v>202</v>
      </c>
      <c r="F78" s="16"/>
      <c r="G78" s="103" t="s">
        <v>203</v>
      </c>
      <c r="H78" s="39">
        <f>H79+H82</f>
        <v>31718.299999999996</v>
      </c>
      <c r="I78" s="39">
        <f>I79+I82</f>
        <v>31718.299999999996</v>
      </c>
      <c r="J78" s="39">
        <f>J79+J82</f>
        <v>31718.299999999996</v>
      </c>
    </row>
    <row r="79" spans="1:10" ht="39.6" x14ac:dyDescent="0.25">
      <c r="A79" s="1"/>
      <c r="B79" s="25"/>
      <c r="C79" s="16" t="s">
        <v>91</v>
      </c>
      <c r="D79" s="16" t="s">
        <v>9</v>
      </c>
      <c r="E79" s="21" t="s">
        <v>666</v>
      </c>
      <c r="F79" s="47"/>
      <c r="G79" s="54" t="s">
        <v>298</v>
      </c>
      <c r="H79" s="41">
        <f>SUM(H80:H81)</f>
        <v>8889.6</v>
      </c>
      <c r="I79" s="41">
        <f>SUM(I80:I81)</f>
        <v>8889.6</v>
      </c>
      <c r="J79" s="41">
        <f>SUM(J80:J81)</f>
        <v>8889.6</v>
      </c>
    </row>
    <row r="80" spans="1:10" ht="26.4" x14ac:dyDescent="0.25">
      <c r="A80" s="1"/>
      <c r="B80" s="25"/>
      <c r="C80" s="16" t="s">
        <v>91</v>
      </c>
      <c r="D80" s="16" t="s">
        <v>9</v>
      </c>
      <c r="E80" s="21" t="s">
        <v>666</v>
      </c>
      <c r="F80" s="16" t="s">
        <v>67</v>
      </c>
      <c r="G80" s="106" t="s">
        <v>133</v>
      </c>
      <c r="H80" s="41">
        <v>8093.2</v>
      </c>
      <c r="I80" s="41">
        <v>8093.2</v>
      </c>
      <c r="J80" s="41">
        <v>8093.2</v>
      </c>
    </row>
    <row r="81" spans="1:10" ht="39.6" x14ac:dyDescent="0.25">
      <c r="A81" s="1"/>
      <c r="B81" s="25"/>
      <c r="C81" s="16" t="s">
        <v>91</v>
      </c>
      <c r="D81" s="16" t="s">
        <v>9</v>
      </c>
      <c r="E81" s="21" t="s">
        <v>666</v>
      </c>
      <c r="F81" s="84" t="s">
        <v>220</v>
      </c>
      <c r="G81" s="101" t="s">
        <v>221</v>
      </c>
      <c r="H81" s="41">
        <v>796.4</v>
      </c>
      <c r="I81" s="41">
        <v>796.4</v>
      </c>
      <c r="J81" s="41">
        <v>796.4</v>
      </c>
    </row>
    <row r="82" spans="1:10" ht="52.8" x14ac:dyDescent="0.25">
      <c r="A82" s="1"/>
      <c r="B82" s="25"/>
      <c r="C82" s="16" t="s">
        <v>91</v>
      </c>
      <c r="D82" s="16" t="s">
        <v>9</v>
      </c>
      <c r="E82" s="21" t="s">
        <v>668</v>
      </c>
      <c r="F82" s="47"/>
      <c r="G82" s="54" t="s">
        <v>667</v>
      </c>
      <c r="H82" s="41">
        <f>SUM(H83:H85)</f>
        <v>22828.699999999997</v>
      </c>
      <c r="I82" s="41">
        <f>SUM(I83:I85)</f>
        <v>22828.699999999997</v>
      </c>
      <c r="J82" s="41">
        <f>SUM(J83:J85)</f>
        <v>22828.699999999997</v>
      </c>
    </row>
    <row r="83" spans="1:10" ht="26.4" x14ac:dyDescent="0.25">
      <c r="A83" s="1"/>
      <c r="B83" s="25"/>
      <c r="C83" s="16" t="s">
        <v>91</v>
      </c>
      <c r="D83" s="16" t="s">
        <v>9</v>
      </c>
      <c r="E83" s="21" t="s">
        <v>668</v>
      </c>
      <c r="F83" s="16" t="s">
        <v>67</v>
      </c>
      <c r="G83" s="106" t="s">
        <v>133</v>
      </c>
      <c r="H83" s="41">
        <v>9083.2999999999993</v>
      </c>
      <c r="I83" s="41">
        <v>9083.2999999999993</v>
      </c>
      <c r="J83" s="41">
        <v>9083.2999999999993</v>
      </c>
    </row>
    <row r="84" spans="1:10" ht="39.6" x14ac:dyDescent="0.25">
      <c r="A84" s="1"/>
      <c r="B84" s="25"/>
      <c r="C84" s="16" t="s">
        <v>91</v>
      </c>
      <c r="D84" s="16" t="s">
        <v>9</v>
      </c>
      <c r="E84" s="21" t="s">
        <v>668</v>
      </c>
      <c r="F84" s="84" t="s">
        <v>220</v>
      </c>
      <c r="G84" s="101" t="s">
        <v>221</v>
      </c>
      <c r="H84" s="41">
        <v>13621.8</v>
      </c>
      <c r="I84" s="41">
        <v>13621.8</v>
      </c>
      <c r="J84" s="41">
        <v>13621.8</v>
      </c>
    </row>
    <row r="85" spans="1:10" ht="14.25" customHeight="1" x14ac:dyDescent="0.25">
      <c r="A85" s="150"/>
      <c r="B85" s="25"/>
      <c r="C85" s="16" t="s">
        <v>91</v>
      </c>
      <c r="D85" s="16" t="s">
        <v>9</v>
      </c>
      <c r="E85" s="21" t="s">
        <v>668</v>
      </c>
      <c r="F85" s="84" t="s">
        <v>134</v>
      </c>
      <c r="G85" s="101" t="s">
        <v>135</v>
      </c>
      <c r="H85" s="117">
        <v>123.6</v>
      </c>
      <c r="I85" s="117">
        <v>123.6</v>
      </c>
      <c r="J85" s="117">
        <v>123.6</v>
      </c>
    </row>
    <row r="86" spans="1:10" ht="39.6" x14ac:dyDescent="0.25">
      <c r="A86" s="1"/>
      <c r="B86" s="25"/>
      <c r="C86" s="16" t="s">
        <v>91</v>
      </c>
      <c r="D86" s="16" t="s">
        <v>9</v>
      </c>
      <c r="E86" s="80">
        <v>9980000000</v>
      </c>
      <c r="F86" s="16"/>
      <c r="G86" s="54" t="s">
        <v>32</v>
      </c>
      <c r="H86" s="39">
        <f t="shared" ref="H86:J86" si="29">H87</f>
        <v>347.4</v>
      </c>
      <c r="I86" s="39">
        <f t="shared" si="29"/>
        <v>347.4</v>
      </c>
      <c r="J86" s="39">
        <f t="shared" si="29"/>
        <v>347.4</v>
      </c>
    </row>
    <row r="87" spans="1:10" x14ac:dyDescent="0.25">
      <c r="A87" s="1"/>
      <c r="B87" s="25"/>
      <c r="C87" s="16" t="s">
        <v>91</v>
      </c>
      <c r="D87" s="16" t="s">
        <v>9</v>
      </c>
      <c r="E87" s="194">
        <v>9980022200</v>
      </c>
      <c r="F87" s="16"/>
      <c r="G87" s="108" t="s">
        <v>300</v>
      </c>
      <c r="H87" s="39">
        <f t="shared" ref="H87:I87" si="30">H88+H89</f>
        <v>347.4</v>
      </c>
      <c r="I87" s="39">
        <f t="shared" si="30"/>
        <v>347.4</v>
      </c>
      <c r="J87" s="39">
        <f t="shared" ref="J87" si="31">J88+J89</f>
        <v>347.4</v>
      </c>
    </row>
    <row r="88" spans="1:10" ht="39.6" x14ac:dyDescent="0.25">
      <c r="A88" s="1"/>
      <c r="B88" s="25"/>
      <c r="C88" s="16" t="s">
        <v>91</v>
      </c>
      <c r="D88" s="16" t="s">
        <v>9</v>
      </c>
      <c r="E88" s="194">
        <v>9980022200</v>
      </c>
      <c r="F88" s="16" t="s">
        <v>65</v>
      </c>
      <c r="G88" s="55" t="s">
        <v>66</v>
      </c>
      <c r="H88" s="39">
        <v>156.19999999999999</v>
      </c>
      <c r="I88" s="39">
        <v>156.19999999999999</v>
      </c>
      <c r="J88" s="39">
        <v>156.19999999999999</v>
      </c>
    </row>
    <row r="89" spans="1:10" ht="39.6" x14ac:dyDescent="0.25">
      <c r="A89" s="1"/>
      <c r="B89" s="25"/>
      <c r="C89" s="16" t="s">
        <v>91</v>
      </c>
      <c r="D89" s="16" t="s">
        <v>9</v>
      </c>
      <c r="E89" s="194">
        <v>9980022200</v>
      </c>
      <c r="F89" s="84" t="s">
        <v>220</v>
      </c>
      <c r="G89" s="101" t="s">
        <v>221</v>
      </c>
      <c r="H89" s="39">
        <v>191.2</v>
      </c>
      <c r="I89" s="39">
        <v>191.2</v>
      </c>
      <c r="J89" s="39">
        <v>191.2</v>
      </c>
    </row>
    <row r="90" spans="1:10" ht="42" x14ac:dyDescent="0.3">
      <c r="A90" s="3"/>
      <c r="B90" s="94"/>
      <c r="C90" s="4" t="s">
        <v>96</v>
      </c>
      <c r="D90" s="3"/>
      <c r="E90" s="3"/>
      <c r="F90" s="3"/>
      <c r="G90" s="49" t="s">
        <v>101</v>
      </c>
      <c r="H90" s="95">
        <f>H91+H97+H129</f>
        <v>9465.9000000000015</v>
      </c>
      <c r="I90" s="95">
        <f>I91+I97+I129</f>
        <v>7862.7000000000007</v>
      </c>
      <c r="J90" s="95">
        <f t="shared" ref="J90" si="32">J91+J97+J129</f>
        <v>7833.3000000000011</v>
      </c>
    </row>
    <row r="91" spans="1:10" ht="15.6" x14ac:dyDescent="0.3">
      <c r="A91" s="3"/>
      <c r="B91" s="94"/>
      <c r="C91" s="28" t="s">
        <v>96</v>
      </c>
      <c r="D91" s="28" t="s">
        <v>97</v>
      </c>
      <c r="E91" s="28"/>
      <c r="F91" s="34"/>
      <c r="G91" s="46" t="s">
        <v>19</v>
      </c>
      <c r="H91" s="40">
        <f t="shared" ref="H91" si="33">H94</f>
        <v>1196.7</v>
      </c>
      <c r="I91" s="40">
        <f t="shared" ref="I91" si="34">I94</f>
        <v>1128.6000000000001</v>
      </c>
      <c r="J91" s="40">
        <f t="shared" ref="J91" si="35">J94</f>
        <v>1128.6000000000001</v>
      </c>
    </row>
    <row r="92" spans="1:10" ht="26.4" x14ac:dyDescent="0.3">
      <c r="A92" s="3"/>
      <c r="B92" s="94"/>
      <c r="C92" s="16" t="s">
        <v>96</v>
      </c>
      <c r="D92" s="16" t="s">
        <v>97</v>
      </c>
      <c r="E92" s="80">
        <v>9900000000</v>
      </c>
      <c r="F92" s="34"/>
      <c r="G92" s="55" t="s">
        <v>147</v>
      </c>
      <c r="H92" s="41">
        <f t="shared" ref="H92:J93" si="36">H93</f>
        <v>1196.7</v>
      </c>
      <c r="I92" s="41">
        <f t="shared" si="36"/>
        <v>1128.6000000000001</v>
      </c>
      <c r="J92" s="41">
        <f t="shared" si="36"/>
        <v>1128.6000000000001</v>
      </c>
    </row>
    <row r="93" spans="1:10" ht="27" x14ac:dyDescent="0.3">
      <c r="A93" s="3"/>
      <c r="B93" s="94"/>
      <c r="C93" s="16" t="s">
        <v>96</v>
      </c>
      <c r="D93" s="16" t="s">
        <v>97</v>
      </c>
      <c r="E93" s="80">
        <v>9930000000</v>
      </c>
      <c r="F93" s="16"/>
      <c r="G93" s="22" t="s">
        <v>43</v>
      </c>
      <c r="H93" s="41">
        <f t="shared" si="36"/>
        <v>1196.7</v>
      </c>
      <c r="I93" s="41">
        <f t="shared" si="36"/>
        <v>1128.6000000000001</v>
      </c>
      <c r="J93" s="41">
        <f t="shared" si="36"/>
        <v>1128.6000000000001</v>
      </c>
    </row>
    <row r="94" spans="1:10" ht="53.4" x14ac:dyDescent="0.3">
      <c r="A94" s="3"/>
      <c r="B94" s="94"/>
      <c r="C94" s="16" t="s">
        <v>96</v>
      </c>
      <c r="D94" s="16" t="s">
        <v>97</v>
      </c>
      <c r="E94" s="80">
        <v>9930059302</v>
      </c>
      <c r="F94" s="16"/>
      <c r="G94" s="199" t="s">
        <v>391</v>
      </c>
      <c r="H94" s="39">
        <f t="shared" ref="H94" si="37">SUM(H95:H96)</f>
        <v>1196.7</v>
      </c>
      <c r="I94" s="39">
        <f t="shared" ref="I94" si="38">SUM(I95:I96)</f>
        <v>1128.6000000000001</v>
      </c>
      <c r="J94" s="39">
        <f t="shared" ref="J94" si="39">SUM(J95:J96)</f>
        <v>1128.6000000000001</v>
      </c>
    </row>
    <row r="95" spans="1:10" ht="39.6" x14ac:dyDescent="0.3">
      <c r="A95" s="3"/>
      <c r="B95" s="94"/>
      <c r="C95" s="16" t="s">
        <v>96</v>
      </c>
      <c r="D95" s="16" t="s">
        <v>97</v>
      </c>
      <c r="E95" s="80">
        <v>9930059302</v>
      </c>
      <c r="F95" s="16" t="s">
        <v>65</v>
      </c>
      <c r="G95" s="55" t="s">
        <v>66</v>
      </c>
      <c r="H95" s="39">
        <v>1057.4000000000001</v>
      </c>
      <c r="I95" s="39">
        <v>1057.4000000000001</v>
      </c>
      <c r="J95" s="39">
        <v>1057.4000000000001</v>
      </c>
    </row>
    <row r="96" spans="1:10" ht="39.6" x14ac:dyDescent="0.3">
      <c r="A96" s="3"/>
      <c r="B96" s="94"/>
      <c r="C96" s="16" t="s">
        <v>96</v>
      </c>
      <c r="D96" s="16" t="s">
        <v>97</v>
      </c>
      <c r="E96" s="80">
        <v>9930059302</v>
      </c>
      <c r="F96" s="84" t="s">
        <v>220</v>
      </c>
      <c r="G96" s="101" t="s">
        <v>221</v>
      </c>
      <c r="H96" s="39">
        <v>139.30000000000001</v>
      </c>
      <c r="I96" s="39">
        <v>71.2</v>
      </c>
      <c r="J96" s="39">
        <v>71.2</v>
      </c>
    </row>
    <row r="97" spans="1:10" ht="53.4" x14ac:dyDescent="0.3">
      <c r="A97" s="3"/>
      <c r="B97" s="94"/>
      <c r="C97" s="28" t="s">
        <v>96</v>
      </c>
      <c r="D97" s="28" t="s">
        <v>113</v>
      </c>
      <c r="E97" s="28"/>
      <c r="F97" s="34"/>
      <c r="G97" s="46" t="s">
        <v>129</v>
      </c>
      <c r="H97" s="40">
        <f>H98+H124</f>
        <v>8235.2000000000007</v>
      </c>
      <c r="I97" s="40">
        <f t="shared" ref="I97:J97" si="40">I98+I124</f>
        <v>6670.7000000000007</v>
      </c>
      <c r="J97" s="40">
        <f t="shared" si="40"/>
        <v>6670.7000000000007</v>
      </c>
    </row>
    <row r="98" spans="1:10" ht="66.599999999999994" x14ac:dyDescent="0.3">
      <c r="A98" s="3"/>
      <c r="B98" s="94"/>
      <c r="C98" s="21" t="s">
        <v>96</v>
      </c>
      <c r="D98" s="21" t="s">
        <v>113</v>
      </c>
      <c r="E98" s="73" t="s">
        <v>53</v>
      </c>
      <c r="F98" s="16"/>
      <c r="G98" s="64" t="s">
        <v>441</v>
      </c>
      <c r="H98" s="59">
        <f>H99+H105+H110+H116</f>
        <v>3064.5</v>
      </c>
      <c r="I98" s="59">
        <f t="shared" ref="I98:J98" si="41">I99+I105+I110+I116</f>
        <v>1500</v>
      </c>
      <c r="J98" s="59">
        <f t="shared" si="41"/>
        <v>1500</v>
      </c>
    </row>
    <row r="99" spans="1:10" ht="66.599999999999994" x14ac:dyDescent="0.3">
      <c r="A99" s="3"/>
      <c r="B99" s="94"/>
      <c r="C99" s="21" t="s">
        <v>96</v>
      </c>
      <c r="D99" s="21" t="s">
        <v>113</v>
      </c>
      <c r="E99" s="52" t="s">
        <v>54</v>
      </c>
      <c r="F99" s="16"/>
      <c r="G99" s="48" t="s">
        <v>211</v>
      </c>
      <c r="H99" s="96">
        <f>H101+H103</f>
        <v>85</v>
      </c>
      <c r="I99" s="96">
        <f t="shared" ref="I99:J99" si="42">I101+I103</f>
        <v>80</v>
      </c>
      <c r="J99" s="96">
        <f t="shared" si="42"/>
        <v>80</v>
      </c>
    </row>
    <row r="100" spans="1:10" ht="66.599999999999994" x14ac:dyDescent="0.3">
      <c r="A100" s="3"/>
      <c r="B100" s="94"/>
      <c r="C100" s="21" t="s">
        <v>96</v>
      </c>
      <c r="D100" s="21" t="s">
        <v>113</v>
      </c>
      <c r="E100" s="21" t="s">
        <v>227</v>
      </c>
      <c r="F100" s="16"/>
      <c r="G100" s="103" t="s">
        <v>307</v>
      </c>
      <c r="H100" s="102">
        <f>H101+H103</f>
        <v>85</v>
      </c>
      <c r="I100" s="102">
        <f t="shared" ref="I100:J100" si="43">I101+I103</f>
        <v>80</v>
      </c>
      <c r="J100" s="102">
        <f t="shared" si="43"/>
        <v>80</v>
      </c>
    </row>
    <row r="101" spans="1:10" ht="40.200000000000003" x14ac:dyDescent="0.3">
      <c r="A101" s="3"/>
      <c r="B101" s="94"/>
      <c r="C101" s="21" t="s">
        <v>96</v>
      </c>
      <c r="D101" s="21" t="s">
        <v>113</v>
      </c>
      <c r="E101" s="74">
        <v>1110123305</v>
      </c>
      <c r="F101" s="16"/>
      <c r="G101" s="103" t="s">
        <v>226</v>
      </c>
      <c r="H101" s="39">
        <f>H102</f>
        <v>60</v>
      </c>
      <c r="I101" s="39">
        <f t="shared" ref="I101:J101" si="44">I102</f>
        <v>40</v>
      </c>
      <c r="J101" s="39">
        <f t="shared" si="44"/>
        <v>40</v>
      </c>
    </row>
    <row r="102" spans="1:10" ht="39.6" x14ac:dyDescent="0.3">
      <c r="A102" s="3"/>
      <c r="B102" s="94"/>
      <c r="C102" s="21" t="s">
        <v>96</v>
      </c>
      <c r="D102" s="21" t="s">
        <v>113</v>
      </c>
      <c r="E102" s="74">
        <v>1110123305</v>
      </c>
      <c r="F102" s="84" t="s">
        <v>220</v>
      </c>
      <c r="G102" s="101" t="s">
        <v>221</v>
      </c>
      <c r="H102" s="39">
        <v>60</v>
      </c>
      <c r="I102" s="39">
        <v>40</v>
      </c>
      <c r="J102" s="39">
        <v>40</v>
      </c>
    </row>
    <row r="103" spans="1:10" ht="53.4" x14ac:dyDescent="0.3">
      <c r="A103" s="3"/>
      <c r="B103" s="94"/>
      <c r="C103" s="21" t="s">
        <v>96</v>
      </c>
      <c r="D103" s="21" t="s">
        <v>113</v>
      </c>
      <c r="E103" s="74">
        <v>1110123310</v>
      </c>
      <c r="F103" s="16"/>
      <c r="G103" s="103" t="s">
        <v>214</v>
      </c>
      <c r="H103" s="41">
        <f>H104</f>
        <v>25</v>
      </c>
      <c r="I103" s="41">
        <f>I104</f>
        <v>40</v>
      </c>
      <c r="J103" s="41">
        <f>J104</f>
        <v>40</v>
      </c>
    </row>
    <row r="104" spans="1:10" ht="39.6" x14ac:dyDescent="0.3">
      <c r="A104" s="3"/>
      <c r="B104" s="94"/>
      <c r="C104" s="21" t="s">
        <v>96</v>
      </c>
      <c r="D104" s="21" t="s">
        <v>113</v>
      </c>
      <c r="E104" s="74">
        <v>1110123310</v>
      </c>
      <c r="F104" s="84" t="s">
        <v>220</v>
      </c>
      <c r="G104" s="101" t="s">
        <v>221</v>
      </c>
      <c r="H104" s="41">
        <v>25</v>
      </c>
      <c r="I104" s="41">
        <v>40</v>
      </c>
      <c r="J104" s="41">
        <v>40</v>
      </c>
    </row>
    <row r="105" spans="1:10" ht="40.200000000000003" x14ac:dyDescent="0.3">
      <c r="A105" s="3"/>
      <c r="B105" s="94"/>
      <c r="C105" s="21" t="s">
        <v>96</v>
      </c>
      <c r="D105" s="21" t="s">
        <v>113</v>
      </c>
      <c r="E105" s="52" t="s">
        <v>55</v>
      </c>
      <c r="F105" s="84"/>
      <c r="G105" s="48" t="s">
        <v>207</v>
      </c>
      <c r="H105" s="41">
        <f t="shared" ref="H105:J106" si="45">H106</f>
        <v>2459.5</v>
      </c>
      <c r="I105" s="41">
        <f t="shared" si="45"/>
        <v>1400</v>
      </c>
      <c r="J105" s="41">
        <f t="shared" si="45"/>
        <v>1400</v>
      </c>
    </row>
    <row r="106" spans="1:10" ht="53.4" x14ac:dyDescent="0.3">
      <c r="A106" s="3"/>
      <c r="B106" s="94"/>
      <c r="C106" s="21" t="s">
        <v>96</v>
      </c>
      <c r="D106" s="21" t="s">
        <v>113</v>
      </c>
      <c r="E106" s="21" t="s">
        <v>228</v>
      </c>
      <c r="F106" s="84"/>
      <c r="G106" s="103" t="s">
        <v>319</v>
      </c>
      <c r="H106" s="41">
        <f t="shared" si="45"/>
        <v>2459.5</v>
      </c>
      <c r="I106" s="41">
        <f t="shared" si="45"/>
        <v>1400</v>
      </c>
      <c r="J106" s="41">
        <f t="shared" si="45"/>
        <v>1400</v>
      </c>
    </row>
    <row r="107" spans="1:10" ht="39.6" x14ac:dyDescent="0.3">
      <c r="A107" s="3"/>
      <c r="B107" s="94"/>
      <c r="C107" s="21" t="s">
        <v>96</v>
      </c>
      <c r="D107" s="21" t="s">
        <v>113</v>
      </c>
      <c r="E107" s="74">
        <v>1120123315</v>
      </c>
      <c r="F107" s="16"/>
      <c r="G107" s="101" t="s">
        <v>631</v>
      </c>
      <c r="H107" s="41">
        <f>SUM(H108:H109)</f>
        <v>2459.5</v>
      </c>
      <c r="I107" s="41">
        <f>SUM(I108:I109)</f>
        <v>1400</v>
      </c>
      <c r="J107" s="41">
        <f>SUM(J108:J109)</f>
        <v>1400</v>
      </c>
    </row>
    <row r="108" spans="1:10" ht="26.4" x14ac:dyDescent="0.3">
      <c r="A108" s="3"/>
      <c r="B108" s="94"/>
      <c r="C108" s="21" t="s">
        <v>96</v>
      </c>
      <c r="D108" s="21" t="s">
        <v>113</v>
      </c>
      <c r="E108" s="74">
        <v>1120123315</v>
      </c>
      <c r="F108" s="84" t="s">
        <v>67</v>
      </c>
      <c r="G108" s="55" t="s">
        <v>133</v>
      </c>
      <c r="H108" s="41">
        <v>51.2</v>
      </c>
      <c r="I108" s="41">
        <v>51.2</v>
      </c>
      <c r="J108" s="41">
        <v>51.2</v>
      </c>
    </row>
    <row r="109" spans="1:10" ht="39.6" x14ac:dyDescent="0.3">
      <c r="A109" s="3"/>
      <c r="B109" s="94"/>
      <c r="C109" s="21" t="s">
        <v>96</v>
      </c>
      <c r="D109" s="21" t="s">
        <v>113</v>
      </c>
      <c r="E109" s="74">
        <v>1120123315</v>
      </c>
      <c r="F109" s="84" t="s">
        <v>220</v>
      </c>
      <c r="G109" s="101" t="s">
        <v>221</v>
      </c>
      <c r="H109" s="41">
        <v>2408.3000000000002</v>
      </c>
      <c r="I109" s="41">
        <v>1348.8</v>
      </c>
      <c r="J109" s="41">
        <v>1348.8</v>
      </c>
    </row>
    <row r="110" spans="1:10" ht="53.4" x14ac:dyDescent="0.3">
      <c r="A110" s="3"/>
      <c r="B110" s="94"/>
      <c r="C110" s="21" t="s">
        <v>96</v>
      </c>
      <c r="D110" s="21" t="s">
        <v>113</v>
      </c>
      <c r="E110" s="52" t="s">
        <v>56</v>
      </c>
      <c r="F110" s="16"/>
      <c r="G110" s="48" t="s">
        <v>262</v>
      </c>
      <c r="H110" s="96">
        <f>H111</f>
        <v>5</v>
      </c>
      <c r="I110" s="96">
        <f>I111</f>
        <v>5</v>
      </c>
      <c r="J110" s="96">
        <f>J111</f>
        <v>5</v>
      </c>
    </row>
    <row r="111" spans="1:10" ht="66.599999999999994" x14ac:dyDescent="0.3">
      <c r="A111" s="3"/>
      <c r="B111" s="94"/>
      <c r="C111" s="21" t="s">
        <v>96</v>
      </c>
      <c r="D111" s="21" t="s">
        <v>113</v>
      </c>
      <c r="E111" s="21" t="s">
        <v>229</v>
      </c>
      <c r="F111" s="16"/>
      <c r="G111" s="103" t="s">
        <v>329</v>
      </c>
      <c r="H111" s="102">
        <f>H112+H114</f>
        <v>5</v>
      </c>
      <c r="I111" s="102">
        <f>I112+I114</f>
        <v>5</v>
      </c>
      <c r="J111" s="102">
        <f>J112+J114</f>
        <v>5</v>
      </c>
    </row>
    <row r="112" spans="1:10" ht="26.4" x14ac:dyDescent="0.3">
      <c r="A112" s="3"/>
      <c r="B112" s="94"/>
      <c r="C112" s="21" t="s">
        <v>96</v>
      </c>
      <c r="D112" s="21" t="s">
        <v>113</v>
      </c>
      <c r="E112" s="74">
        <v>1130123320</v>
      </c>
      <c r="F112" s="16"/>
      <c r="G112" s="101" t="s">
        <v>263</v>
      </c>
      <c r="H112" s="41">
        <f>H113</f>
        <v>4</v>
      </c>
      <c r="I112" s="41">
        <f>I113</f>
        <v>4</v>
      </c>
      <c r="J112" s="41">
        <f>J113</f>
        <v>4</v>
      </c>
    </row>
    <row r="113" spans="1:10" ht="39.6" x14ac:dyDescent="0.3">
      <c r="A113" s="3"/>
      <c r="B113" s="94"/>
      <c r="C113" s="21" t="s">
        <v>96</v>
      </c>
      <c r="D113" s="21" t="s">
        <v>113</v>
      </c>
      <c r="E113" s="74">
        <v>1130123320</v>
      </c>
      <c r="F113" s="84" t="s">
        <v>220</v>
      </c>
      <c r="G113" s="101" t="s">
        <v>221</v>
      </c>
      <c r="H113" s="41">
        <v>4</v>
      </c>
      <c r="I113" s="41">
        <v>4</v>
      </c>
      <c r="J113" s="41">
        <v>4</v>
      </c>
    </row>
    <row r="114" spans="1:10" ht="39.6" x14ac:dyDescent="0.3">
      <c r="A114" s="3"/>
      <c r="B114" s="94"/>
      <c r="C114" s="21" t="s">
        <v>96</v>
      </c>
      <c r="D114" s="21" t="s">
        <v>113</v>
      </c>
      <c r="E114" s="74">
        <v>1130123325</v>
      </c>
      <c r="F114" s="16"/>
      <c r="G114" s="101" t="s">
        <v>230</v>
      </c>
      <c r="H114" s="41">
        <f>H115</f>
        <v>1</v>
      </c>
      <c r="I114" s="41">
        <f>I115</f>
        <v>1</v>
      </c>
      <c r="J114" s="41">
        <f>J115</f>
        <v>1</v>
      </c>
    </row>
    <row r="115" spans="1:10" ht="39.6" x14ac:dyDescent="0.3">
      <c r="A115" s="3"/>
      <c r="B115" s="94"/>
      <c r="C115" s="21" t="s">
        <v>96</v>
      </c>
      <c r="D115" s="21" t="s">
        <v>113</v>
      </c>
      <c r="E115" s="74">
        <v>1130123325</v>
      </c>
      <c r="F115" s="84" t="s">
        <v>220</v>
      </c>
      <c r="G115" s="101" t="s">
        <v>221</v>
      </c>
      <c r="H115" s="41">
        <v>1</v>
      </c>
      <c r="I115" s="41">
        <v>1</v>
      </c>
      <c r="J115" s="41">
        <v>1</v>
      </c>
    </row>
    <row r="116" spans="1:10" ht="66.599999999999994" x14ac:dyDescent="0.3">
      <c r="A116" s="3"/>
      <c r="B116" s="94"/>
      <c r="C116" s="21" t="s">
        <v>96</v>
      </c>
      <c r="D116" s="21" t="s">
        <v>113</v>
      </c>
      <c r="E116" s="52" t="s">
        <v>57</v>
      </c>
      <c r="F116" s="16"/>
      <c r="G116" s="48" t="s">
        <v>212</v>
      </c>
      <c r="H116" s="96">
        <f>H117</f>
        <v>515</v>
      </c>
      <c r="I116" s="96">
        <f t="shared" ref="I116:J116" si="46">I117</f>
        <v>15</v>
      </c>
      <c r="J116" s="96">
        <f t="shared" si="46"/>
        <v>15</v>
      </c>
    </row>
    <row r="117" spans="1:10" ht="52.8" x14ac:dyDescent="0.3">
      <c r="A117" s="3"/>
      <c r="B117" s="94"/>
      <c r="C117" s="21" t="s">
        <v>96</v>
      </c>
      <c r="D117" s="21" t="s">
        <v>113</v>
      </c>
      <c r="E117" s="21" t="s">
        <v>306</v>
      </c>
      <c r="F117" s="84"/>
      <c r="G117" s="101" t="s">
        <v>231</v>
      </c>
      <c r="H117" s="41">
        <f>H118+H120+H122</f>
        <v>515</v>
      </c>
      <c r="I117" s="41">
        <f t="shared" ref="I117:J117" si="47">I118+I120+I122</f>
        <v>15</v>
      </c>
      <c r="J117" s="41">
        <f t="shared" si="47"/>
        <v>15</v>
      </c>
    </row>
    <row r="118" spans="1:10" ht="26.4" x14ac:dyDescent="0.3">
      <c r="A118" s="3"/>
      <c r="B118" s="94"/>
      <c r="C118" s="21" t="s">
        <v>96</v>
      </c>
      <c r="D118" s="21" t="s">
        <v>113</v>
      </c>
      <c r="E118" s="74">
        <v>1140123330</v>
      </c>
      <c r="F118" s="16"/>
      <c r="G118" s="101" t="s">
        <v>201</v>
      </c>
      <c r="H118" s="41">
        <f>H119</f>
        <v>12</v>
      </c>
      <c r="I118" s="41">
        <f>I119</f>
        <v>12</v>
      </c>
      <c r="J118" s="41">
        <f>J119</f>
        <v>12</v>
      </c>
    </row>
    <row r="119" spans="1:10" ht="39.6" x14ac:dyDescent="0.3">
      <c r="A119" s="3"/>
      <c r="B119" s="94"/>
      <c r="C119" s="21" t="s">
        <v>96</v>
      </c>
      <c r="D119" s="21" t="s">
        <v>113</v>
      </c>
      <c r="E119" s="74">
        <v>1140123330</v>
      </c>
      <c r="F119" s="84" t="s">
        <v>220</v>
      </c>
      <c r="G119" s="101" t="s">
        <v>221</v>
      </c>
      <c r="H119" s="41">
        <v>12</v>
      </c>
      <c r="I119" s="41">
        <v>12</v>
      </c>
      <c r="J119" s="41">
        <v>12</v>
      </c>
    </row>
    <row r="120" spans="1:10" ht="39.6" x14ac:dyDescent="0.3">
      <c r="A120" s="3"/>
      <c r="B120" s="94"/>
      <c r="C120" s="21" t="s">
        <v>96</v>
      </c>
      <c r="D120" s="21" t="s">
        <v>113</v>
      </c>
      <c r="E120" s="74">
        <v>1140123335</v>
      </c>
      <c r="F120" s="16"/>
      <c r="G120" s="101" t="s">
        <v>232</v>
      </c>
      <c r="H120" s="41">
        <f>H121</f>
        <v>3</v>
      </c>
      <c r="I120" s="41">
        <f>I121</f>
        <v>3</v>
      </c>
      <c r="J120" s="41">
        <f>J121</f>
        <v>3</v>
      </c>
    </row>
    <row r="121" spans="1:10" ht="39.6" x14ac:dyDescent="0.3">
      <c r="A121" s="3"/>
      <c r="B121" s="94"/>
      <c r="C121" s="21" t="s">
        <v>96</v>
      </c>
      <c r="D121" s="21" t="s">
        <v>113</v>
      </c>
      <c r="E121" s="74">
        <v>1140123335</v>
      </c>
      <c r="F121" s="84" t="s">
        <v>220</v>
      </c>
      <c r="G121" s="101" t="s">
        <v>221</v>
      </c>
      <c r="H121" s="41">
        <v>3</v>
      </c>
      <c r="I121" s="41">
        <v>3</v>
      </c>
      <c r="J121" s="41">
        <v>3</v>
      </c>
    </row>
    <row r="122" spans="1:10" ht="39.6" x14ac:dyDescent="0.3">
      <c r="A122" s="3"/>
      <c r="B122" s="94"/>
      <c r="C122" s="21" t="s">
        <v>96</v>
      </c>
      <c r="D122" s="21" t="s">
        <v>113</v>
      </c>
      <c r="E122" s="74">
        <v>1140123340</v>
      </c>
      <c r="F122" s="84"/>
      <c r="G122" s="101" t="s">
        <v>706</v>
      </c>
      <c r="H122" s="41">
        <f>H123</f>
        <v>500</v>
      </c>
      <c r="I122" s="41">
        <f t="shared" ref="I122:J122" si="48">I123</f>
        <v>0</v>
      </c>
      <c r="J122" s="41">
        <f t="shared" si="48"/>
        <v>0</v>
      </c>
    </row>
    <row r="123" spans="1:10" ht="39.6" x14ac:dyDescent="0.3">
      <c r="A123" s="3"/>
      <c r="B123" s="94"/>
      <c r="C123" s="21" t="s">
        <v>96</v>
      </c>
      <c r="D123" s="21" t="s">
        <v>113</v>
      </c>
      <c r="E123" s="74">
        <v>1140123340</v>
      </c>
      <c r="F123" s="84" t="s">
        <v>220</v>
      </c>
      <c r="G123" s="101" t="s">
        <v>221</v>
      </c>
      <c r="H123" s="41">
        <v>500</v>
      </c>
      <c r="I123" s="41">
        <v>0</v>
      </c>
      <c r="J123" s="41">
        <v>0</v>
      </c>
    </row>
    <row r="124" spans="1:10" ht="26.4" x14ac:dyDescent="0.3">
      <c r="A124" s="3"/>
      <c r="B124" s="94"/>
      <c r="C124" s="82" t="s">
        <v>96</v>
      </c>
      <c r="D124" s="82" t="s">
        <v>113</v>
      </c>
      <c r="E124" s="73" t="s">
        <v>202</v>
      </c>
      <c r="F124" s="33"/>
      <c r="G124" s="86" t="s">
        <v>147</v>
      </c>
      <c r="H124" s="61">
        <f t="shared" ref="H124:J124" si="49">H125</f>
        <v>5170.7000000000007</v>
      </c>
      <c r="I124" s="61">
        <f t="shared" si="49"/>
        <v>5170.7000000000007</v>
      </c>
      <c r="J124" s="61">
        <f t="shared" si="49"/>
        <v>5170.7000000000007</v>
      </c>
    </row>
    <row r="125" spans="1:10" ht="66" x14ac:dyDescent="0.3">
      <c r="A125" s="3"/>
      <c r="B125" s="94"/>
      <c r="C125" s="21" t="s">
        <v>96</v>
      </c>
      <c r="D125" s="21" t="s">
        <v>113</v>
      </c>
      <c r="E125" s="21" t="s">
        <v>665</v>
      </c>
      <c r="F125" s="47"/>
      <c r="G125" s="54" t="s">
        <v>670</v>
      </c>
      <c r="H125" s="41">
        <f>SUM(H126:H128)</f>
        <v>5170.7000000000007</v>
      </c>
      <c r="I125" s="41">
        <f>SUM(I126:I128)</f>
        <v>5170.7000000000007</v>
      </c>
      <c r="J125" s="41">
        <f t="shared" ref="J125" si="50">SUM(J126:J128)</f>
        <v>5170.7000000000007</v>
      </c>
    </row>
    <row r="126" spans="1:10" ht="26.4" x14ac:dyDescent="0.3">
      <c r="A126" s="3"/>
      <c r="B126" s="94"/>
      <c r="C126" s="21" t="s">
        <v>96</v>
      </c>
      <c r="D126" s="21" t="s">
        <v>113</v>
      </c>
      <c r="E126" s="21" t="s">
        <v>665</v>
      </c>
      <c r="F126" s="16" t="s">
        <v>67</v>
      </c>
      <c r="G126" s="106" t="s">
        <v>133</v>
      </c>
      <c r="H126" s="41">
        <v>4661.6000000000004</v>
      </c>
      <c r="I126" s="41">
        <v>4661.6000000000004</v>
      </c>
      <c r="J126" s="41">
        <v>4661.6000000000004</v>
      </c>
    </row>
    <row r="127" spans="1:10" ht="39.6" x14ac:dyDescent="0.3">
      <c r="A127" s="3"/>
      <c r="B127" s="94"/>
      <c r="C127" s="21" t="s">
        <v>96</v>
      </c>
      <c r="D127" s="21" t="s">
        <v>113</v>
      </c>
      <c r="E127" s="21" t="s">
        <v>665</v>
      </c>
      <c r="F127" s="84" t="s">
        <v>220</v>
      </c>
      <c r="G127" s="101" t="s">
        <v>221</v>
      </c>
      <c r="H127" s="41">
        <v>504.1</v>
      </c>
      <c r="I127" s="41">
        <v>504.1</v>
      </c>
      <c r="J127" s="41">
        <v>504.1</v>
      </c>
    </row>
    <row r="128" spans="1:10" ht="14.25" customHeight="1" x14ac:dyDescent="0.3">
      <c r="A128" s="3"/>
      <c r="B128" s="94"/>
      <c r="C128" s="21" t="s">
        <v>96</v>
      </c>
      <c r="D128" s="21" t="s">
        <v>113</v>
      </c>
      <c r="E128" s="21" t="s">
        <v>665</v>
      </c>
      <c r="F128" s="83" t="s">
        <v>134</v>
      </c>
      <c r="G128" s="101" t="s">
        <v>135</v>
      </c>
      <c r="H128" s="41">
        <v>5</v>
      </c>
      <c r="I128" s="41">
        <v>5</v>
      </c>
      <c r="J128" s="41">
        <v>5</v>
      </c>
    </row>
    <row r="129" spans="1:10" ht="40.200000000000003" x14ac:dyDescent="0.3">
      <c r="A129" s="3"/>
      <c r="B129" s="94"/>
      <c r="C129" s="28" t="s">
        <v>96</v>
      </c>
      <c r="D129" s="28" t="s">
        <v>124</v>
      </c>
      <c r="E129" s="28"/>
      <c r="F129" s="34"/>
      <c r="G129" s="46" t="s">
        <v>23</v>
      </c>
      <c r="H129" s="40">
        <f>H130+H135</f>
        <v>34</v>
      </c>
      <c r="I129" s="40">
        <f>I130+I135</f>
        <v>63.4</v>
      </c>
      <c r="J129" s="40">
        <f>J130+J135</f>
        <v>34</v>
      </c>
    </row>
    <row r="130" spans="1:10" ht="55.5" customHeight="1" x14ac:dyDescent="0.3">
      <c r="A130" s="3"/>
      <c r="B130" s="94"/>
      <c r="C130" s="21" t="s">
        <v>96</v>
      </c>
      <c r="D130" s="21" t="s">
        <v>124</v>
      </c>
      <c r="E130" s="73" t="s">
        <v>74</v>
      </c>
      <c r="F130" s="16"/>
      <c r="G130" s="53" t="s">
        <v>442</v>
      </c>
      <c r="H130" s="99">
        <f t="shared" ref="H130:J132" si="51">H131</f>
        <v>34</v>
      </c>
      <c r="I130" s="99">
        <f t="shared" si="51"/>
        <v>34</v>
      </c>
      <c r="J130" s="99">
        <f t="shared" si="51"/>
        <v>34</v>
      </c>
    </row>
    <row r="131" spans="1:10" ht="52.8" x14ac:dyDescent="0.3">
      <c r="A131" s="3"/>
      <c r="B131" s="94"/>
      <c r="C131" s="21" t="s">
        <v>96</v>
      </c>
      <c r="D131" s="21" t="s">
        <v>124</v>
      </c>
      <c r="E131" s="52" t="s">
        <v>75</v>
      </c>
      <c r="F131" s="16"/>
      <c r="G131" s="60" t="s">
        <v>193</v>
      </c>
      <c r="H131" s="58">
        <f t="shared" si="51"/>
        <v>34</v>
      </c>
      <c r="I131" s="58">
        <f t="shared" si="51"/>
        <v>34</v>
      </c>
      <c r="J131" s="58">
        <f t="shared" si="51"/>
        <v>34</v>
      </c>
    </row>
    <row r="132" spans="1:10" ht="39.6" x14ac:dyDescent="0.3">
      <c r="A132" s="3"/>
      <c r="B132" s="94"/>
      <c r="C132" s="21" t="s">
        <v>96</v>
      </c>
      <c r="D132" s="21" t="s">
        <v>124</v>
      </c>
      <c r="E132" s="21" t="s">
        <v>235</v>
      </c>
      <c r="F132" s="84"/>
      <c r="G132" s="101" t="s">
        <v>361</v>
      </c>
      <c r="H132" s="41">
        <f>H133</f>
        <v>34</v>
      </c>
      <c r="I132" s="41">
        <f t="shared" si="51"/>
        <v>34</v>
      </c>
      <c r="J132" s="41">
        <f t="shared" si="51"/>
        <v>34</v>
      </c>
    </row>
    <row r="133" spans="1:10" ht="66" x14ac:dyDescent="0.3">
      <c r="A133" s="3"/>
      <c r="B133" s="94"/>
      <c r="C133" s="21" t="s">
        <v>96</v>
      </c>
      <c r="D133" s="21" t="s">
        <v>124</v>
      </c>
      <c r="E133" s="21" t="s">
        <v>628</v>
      </c>
      <c r="F133" s="16"/>
      <c r="G133" s="101" t="s">
        <v>362</v>
      </c>
      <c r="H133" s="41">
        <f>H134</f>
        <v>34</v>
      </c>
      <c r="I133" s="41">
        <f>I134</f>
        <v>34</v>
      </c>
      <c r="J133" s="41">
        <f>J134</f>
        <v>34</v>
      </c>
    </row>
    <row r="134" spans="1:10" ht="26.4" x14ac:dyDescent="0.3">
      <c r="A134" s="3"/>
      <c r="B134" s="94"/>
      <c r="C134" s="21" t="s">
        <v>96</v>
      </c>
      <c r="D134" s="21" t="s">
        <v>124</v>
      </c>
      <c r="E134" s="21" t="s">
        <v>628</v>
      </c>
      <c r="F134" s="84" t="s">
        <v>67</v>
      </c>
      <c r="G134" s="55" t="s">
        <v>133</v>
      </c>
      <c r="H134" s="41">
        <v>34</v>
      </c>
      <c r="I134" s="41">
        <v>34</v>
      </c>
      <c r="J134" s="41">
        <v>34</v>
      </c>
    </row>
    <row r="135" spans="1:10" ht="66.599999999999994" x14ac:dyDescent="0.3">
      <c r="A135" s="3"/>
      <c r="B135" s="94"/>
      <c r="C135" s="73" t="s">
        <v>96</v>
      </c>
      <c r="D135" s="73" t="s">
        <v>124</v>
      </c>
      <c r="E135" s="73" t="s">
        <v>236</v>
      </c>
      <c r="F135" s="16"/>
      <c r="G135" s="64" t="s">
        <v>443</v>
      </c>
      <c r="H135" s="99">
        <f t="shared" ref="H135:J136" si="52">H136</f>
        <v>0</v>
      </c>
      <c r="I135" s="99">
        <f t="shared" si="52"/>
        <v>29.4</v>
      </c>
      <c r="J135" s="99">
        <f t="shared" si="52"/>
        <v>0</v>
      </c>
    </row>
    <row r="136" spans="1:10" ht="53.4" x14ac:dyDescent="0.3">
      <c r="A136" s="3"/>
      <c r="B136" s="94"/>
      <c r="C136" s="21" t="s">
        <v>96</v>
      </c>
      <c r="D136" s="21" t="s">
        <v>124</v>
      </c>
      <c r="E136" s="52" t="s">
        <v>237</v>
      </c>
      <c r="F136" s="16"/>
      <c r="G136" s="48" t="s">
        <v>238</v>
      </c>
      <c r="H136" s="58">
        <f>H137</f>
        <v>0</v>
      </c>
      <c r="I136" s="58">
        <f t="shared" si="52"/>
        <v>29.4</v>
      </c>
      <c r="J136" s="58">
        <f t="shared" si="52"/>
        <v>0</v>
      </c>
    </row>
    <row r="137" spans="1:10" ht="53.4" x14ac:dyDescent="0.3">
      <c r="A137" s="3"/>
      <c r="B137" s="94"/>
      <c r="C137" s="21" t="s">
        <v>96</v>
      </c>
      <c r="D137" s="21" t="s">
        <v>124</v>
      </c>
      <c r="E137" s="21" t="s">
        <v>239</v>
      </c>
      <c r="F137" s="16"/>
      <c r="G137" s="103" t="s">
        <v>240</v>
      </c>
      <c r="H137" s="97">
        <f>H138+H140</f>
        <v>0</v>
      </c>
      <c r="I137" s="97">
        <f t="shared" ref="I137:J137" si="53">I138+I140</f>
        <v>29.4</v>
      </c>
      <c r="J137" s="97">
        <f t="shared" si="53"/>
        <v>0</v>
      </c>
    </row>
    <row r="138" spans="1:10" ht="39.6" x14ac:dyDescent="0.3">
      <c r="A138" s="3"/>
      <c r="B138" s="94"/>
      <c r="C138" s="21" t="s">
        <v>96</v>
      </c>
      <c r="D138" s="21" t="s">
        <v>124</v>
      </c>
      <c r="E138" s="21" t="s">
        <v>662</v>
      </c>
      <c r="F138" s="16"/>
      <c r="G138" s="101" t="s">
        <v>384</v>
      </c>
      <c r="H138" s="97">
        <f t="shared" ref="H138:J140" si="54">H139</f>
        <v>0</v>
      </c>
      <c r="I138" s="97">
        <f t="shared" si="54"/>
        <v>23.4</v>
      </c>
      <c r="J138" s="97">
        <f t="shared" si="54"/>
        <v>0</v>
      </c>
    </row>
    <row r="139" spans="1:10" ht="39.6" x14ac:dyDescent="0.3">
      <c r="A139" s="3"/>
      <c r="B139" s="94"/>
      <c r="C139" s="21" t="s">
        <v>96</v>
      </c>
      <c r="D139" s="21" t="s">
        <v>124</v>
      </c>
      <c r="E139" s="21" t="s">
        <v>662</v>
      </c>
      <c r="F139" s="84" t="s">
        <v>220</v>
      </c>
      <c r="G139" s="101" t="s">
        <v>221</v>
      </c>
      <c r="H139" s="41">
        <v>0</v>
      </c>
      <c r="I139" s="41">
        <v>23.4</v>
      </c>
      <c r="J139" s="41">
        <v>0</v>
      </c>
    </row>
    <row r="140" spans="1:10" ht="26.4" x14ac:dyDescent="0.3">
      <c r="A140" s="3"/>
      <c r="B140" s="94"/>
      <c r="C140" s="21" t="s">
        <v>96</v>
      </c>
      <c r="D140" s="21" t="s">
        <v>124</v>
      </c>
      <c r="E140" s="21" t="s">
        <v>663</v>
      </c>
      <c r="F140" s="16"/>
      <c r="G140" s="101" t="s">
        <v>385</v>
      </c>
      <c r="H140" s="97">
        <f t="shared" si="54"/>
        <v>0</v>
      </c>
      <c r="I140" s="97">
        <f t="shared" si="54"/>
        <v>6</v>
      </c>
      <c r="J140" s="97">
        <f t="shared" si="54"/>
        <v>0</v>
      </c>
    </row>
    <row r="141" spans="1:10" ht="39.6" x14ac:dyDescent="0.3">
      <c r="A141" s="3"/>
      <c r="B141" s="94"/>
      <c r="C141" s="21" t="s">
        <v>96</v>
      </c>
      <c r="D141" s="21" t="s">
        <v>124</v>
      </c>
      <c r="E141" s="21" t="s">
        <v>663</v>
      </c>
      <c r="F141" s="84" t="s">
        <v>220</v>
      </c>
      <c r="G141" s="101" t="s">
        <v>221</v>
      </c>
      <c r="H141" s="41">
        <v>0</v>
      </c>
      <c r="I141" s="41">
        <v>6</v>
      </c>
      <c r="J141" s="41">
        <v>0</v>
      </c>
    </row>
    <row r="142" spans="1:10" ht="15.6" x14ac:dyDescent="0.3">
      <c r="A142" s="3"/>
      <c r="B142" s="94"/>
      <c r="C142" s="4" t="s">
        <v>97</v>
      </c>
      <c r="D142" s="3"/>
      <c r="E142" s="3"/>
      <c r="F142" s="3"/>
      <c r="G142" s="49" t="s">
        <v>103</v>
      </c>
      <c r="H142" s="59">
        <f>H143+H149+H161+H202</f>
        <v>152929.12</v>
      </c>
      <c r="I142" s="59">
        <f t="shared" ref="I142:J142" si="55">I143+I149+I161+I202</f>
        <v>114414.99999999999</v>
      </c>
      <c r="J142" s="59">
        <f t="shared" si="55"/>
        <v>95392.199999999983</v>
      </c>
    </row>
    <row r="143" spans="1:10" s="32" customFormat="1" ht="14.4" x14ac:dyDescent="0.3">
      <c r="A143" s="29"/>
      <c r="B143" s="24"/>
      <c r="C143" s="30" t="s">
        <v>97</v>
      </c>
      <c r="D143" s="30" t="s">
        <v>98</v>
      </c>
      <c r="E143" s="30"/>
      <c r="F143" s="30"/>
      <c r="G143" s="45" t="s">
        <v>106</v>
      </c>
      <c r="H143" s="40">
        <f>H144</f>
        <v>600</v>
      </c>
      <c r="I143" s="40">
        <f t="shared" ref="I143:J143" si="56">I144</f>
        <v>63</v>
      </c>
      <c r="J143" s="40">
        <f t="shared" si="56"/>
        <v>63</v>
      </c>
    </row>
    <row r="144" spans="1:10" s="32" customFormat="1" ht="66.599999999999994" x14ac:dyDescent="0.3">
      <c r="A144" s="29"/>
      <c r="B144" s="24"/>
      <c r="C144" s="17" t="s">
        <v>97</v>
      </c>
      <c r="D144" s="17" t="s">
        <v>98</v>
      </c>
      <c r="E144" s="74">
        <v>400000000</v>
      </c>
      <c r="F144" s="30"/>
      <c r="G144" s="64" t="s">
        <v>446</v>
      </c>
      <c r="H144" s="99">
        <f t="shared" ref="H144:J147" si="57">H145</f>
        <v>600</v>
      </c>
      <c r="I144" s="99">
        <f t="shared" si="57"/>
        <v>63</v>
      </c>
      <c r="J144" s="99">
        <f t="shared" si="57"/>
        <v>63</v>
      </c>
    </row>
    <row r="145" spans="1:10" s="32" customFormat="1" ht="53.4" x14ac:dyDescent="0.3">
      <c r="A145" s="29"/>
      <c r="B145" s="24"/>
      <c r="C145" s="47" t="s">
        <v>97</v>
      </c>
      <c r="D145" s="47" t="s">
        <v>98</v>
      </c>
      <c r="E145" s="75">
        <v>410000000</v>
      </c>
      <c r="F145" s="30"/>
      <c r="G145" s="46" t="s">
        <v>557</v>
      </c>
      <c r="H145" s="96">
        <f t="shared" si="57"/>
        <v>600</v>
      </c>
      <c r="I145" s="96">
        <f t="shared" si="57"/>
        <v>63</v>
      </c>
      <c r="J145" s="96">
        <f t="shared" si="57"/>
        <v>63</v>
      </c>
    </row>
    <row r="146" spans="1:10" s="32" customFormat="1" ht="53.4" x14ac:dyDescent="0.3">
      <c r="A146" s="29"/>
      <c r="B146" s="24"/>
      <c r="C146" s="84" t="s">
        <v>97</v>
      </c>
      <c r="D146" s="84" t="s">
        <v>98</v>
      </c>
      <c r="E146" s="74">
        <v>410100000</v>
      </c>
      <c r="F146" s="30"/>
      <c r="G146" s="100" t="s">
        <v>558</v>
      </c>
      <c r="H146" s="96">
        <f>H147</f>
        <v>600</v>
      </c>
      <c r="I146" s="96">
        <f t="shared" si="57"/>
        <v>63</v>
      </c>
      <c r="J146" s="96">
        <f t="shared" si="57"/>
        <v>63</v>
      </c>
    </row>
    <row r="147" spans="1:10" s="32" customFormat="1" ht="27" x14ac:dyDescent="0.3">
      <c r="A147" s="29"/>
      <c r="B147" s="24"/>
      <c r="C147" s="84" t="s">
        <v>97</v>
      </c>
      <c r="D147" s="84" t="s">
        <v>98</v>
      </c>
      <c r="E147" s="188" t="s">
        <v>563</v>
      </c>
      <c r="F147" s="16"/>
      <c r="G147" s="103" t="s">
        <v>173</v>
      </c>
      <c r="H147" s="39">
        <f>H148</f>
        <v>600</v>
      </c>
      <c r="I147" s="39">
        <f t="shared" si="57"/>
        <v>63</v>
      </c>
      <c r="J147" s="39">
        <f t="shared" si="57"/>
        <v>63</v>
      </c>
    </row>
    <row r="148" spans="1:10" s="32" customFormat="1" ht="39.6" x14ac:dyDescent="0.3">
      <c r="A148" s="29"/>
      <c r="B148" s="24"/>
      <c r="C148" s="84" t="s">
        <v>97</v>
      </c>
      <c r="D148" s="84" t="s">
        <v>98</v>
      </c>
      <c r="E148" s="188" t="s">
        <v>563</v>
      </c>
      <c r="F148" s="84" t="s">
        <v>220</v>
      </c>
      <c r="G148" s="101" t="s">
        <v>221</v>
      </c>
      <c r="H148" s="39">
        <v>600</v>
      </c>
      <c r="I148" s="39">
        <v>63</v>
      </c>
      <c r="J148" s="39">
        <v>63</v>
      </c>
    </row>
    <row r="149" spans="1:10" ht="14.4" x14ac:dyDescent="0.3">
      <c r="A149" s="1"/>
      <c r="B149" s="25"/>
      <c r="C149" s="30" t="s">
        <v>97</v>
      </c>
      <c r="D149" s="30" t="s">
        <v>104</v>
      </c>
      <c r="E149" s="30"/>
      <c r="F149" s="30"/>
      <c r="G149" s="27" t="s">
        <v>1</v>
      </c>
      <c r="H149" s="40">
        <f t="shared" ref="H149:J149" si="58">H150</f>
        <v>26334.800000000003</v>
      </c>
      <c r="I149" s="40">
        <f t="shared" si="58"/>
        <v>25253</v>
      </c>
      <c r="J149" s="40">
        <f t="shared" si="58"/>
        <v>25274.1</v>
      </c>
    </row>
    <row r="150" spans="1:10" ht="64.5" customHeight="1" x14ac:dyDescent="0.3">
      <c r="A150" s="1"/>
      <c r="B150" s="25"/>
      <c r="C150" s="5" t="s">
        <v>97</v>
      </c>
      <c r="D150" s="5" t="s">
        <v>104</v>
      </c>
      <c r="E150" s="73" t="s">
        <v>70</v>
      </c>
      <c r="F150" s="30"/>
      <c r="G150" s="64" t="s">
        <v>444</v>
      </c>
      <c r="H150" s="99">
        <f t="shared" ref="H150:J151" si="59">H151</f>
        <v>26334.800000000003</v>
      </c>
      <c r="I150" s="99">
        <f t="shared" si="59"/>
        <v>25253</v>
      </c>
      <c r="J150" s="99">
        <f t="shared" si="59"/>
        <v>25274.1</v>
      </c>
    </row>
    <row r="151" spans="1:10" ht="66.599999999999994" x14ac:dyDescent="0.3">
      <c r="A151" s="1"/>
      <c r="B151" s="25"/>
      <c r="C151" s="16" t="s">
        <v>97</v>
      </c>
      <c r="D151" s="16" t="s">
        <v>104</v>
      </c>
      <c r="E151" s="52" t="s">
        <v>223</v>
      </c>
      <c r="F151" s="30"/>
      <c r="G151" s="46" t="s">
        <v>192</v>
      </c>
      <c r="H151" s="96">
        <f>H152</f>
        <v>26334.800000000003</v>
      </c>
      <c r="I151" s="96">
        <f t="shared" si="59"/>
        <v>25253</v>
      </c>
      <c r="J151" s="96">
        <f t="shared" si="59"/>
        <v>25274.1</v>
      </c>
    </row>
    <row r="152" spans="1:10" ht="27" x14ac:dyDescent="0.3">
      <c r="A152" s="1"/>
      <c r="B152" s="25"/>
      <c r="C152" s="16" t="s">
        <v>97</v>
      </c>
      <c r="D152" s="16" t="s">
        <v>104</v>
      </c>
      <c r="E152" s="74">
        <v>920100000</v>
      </c>
      <c r="F152" s="30"/>
      <c r="G152" s="100" t="s">
        <v>311</v>
      </c>
      <c r="H152" s="102">
        <f>H153+H155+H157+H159</f>
        <v>26334.800000000003</v>
      </c>
      <c r="I152" s="102">
        <f t="shared" ref="I152:J152" si="60">I153+I155+I157+I159</f>
        <v>25253</v>
      </c>
      <c r="J152" s="102">
        <f t="shared" si="60"/>
        <v>25274.1</v>
      </c>
    </row>
    <row r="153" spans="1:10" ht="79.8" x14ac:dyDescent="0.3">
      <c r="A153" s="1"/>
      <c r="B153" s="25"/>
      <c r="C153" s="16" t="s">
        <v>97</v>
      </c>
      <c r="D153" s="16" t="s">
        <v>104</v>
      </c>
      <c r="E153" s="74" t="s">
        <v>321</v>
      </c>
      <c r="F153" s="30"/>
      <c r="G153" s="100" t="s">
        <v>224</v>
      </c>
      <c r="H153" s="39">
        <f>H154</f>
        <v>5024.3999999999996</v>
      </c>
      <c r="I153" s="39">
        <f t="shared" ref="I153:J153" si="61">I154</f>
        <v>5039.6000000000004</v>
      </c>
      <c r="J153" s="39">
        <f t="shared" si="61"/>
        <v>5054.8</v>
      </c>
    </row>
    <row r="154" spans="1:10" ht="39.6" x14ac:dyDescent="0.25">
      <c r="A154" s="1"/>
      <c r="B154" s="25"/>
      <c r="C154" s="16" t="s">
        <v>97</v>
      </c>
      <c r="D154" s="16" t="s">
        <v>104</v>
      </c>
      <c r="E154" s="74" t="s">
        <v>321</v>
      </c>
      <c r="F154" s="84" t="s">
        <v>220</v>
      </c>
      <c r="G154" s="101" t="s">
        <v>221</v>
      </c>
      <c r="H154" s="39">
        <v>5024.3999999999996</v>
      </c>
      <c r="I154" s="39">
        <v>5039.6000000000004</v>
      </c>
      <c r="J154" s="39">
        <v>5054.8</v>
      </c>
    </row>
    <row r="155" spans="1:10" ht="92.4" x14ac:dyDescent="0.25">
      <c r="A155" s="1"/>
      <c r="B155" s="25"/>
      <c r="C155" s="16" t="s">
        <v>97</v>
      </c>
      <c r="D155" s="16" t="s">
        <v>104</v>
      </c>
      <c r="E155" s="74">
        <v>920110300</v>
      </c>
      <c r="F155" s="16"/>
      <c r="G155" s="127" t="s">
        <v>328</v>
      </c>
      <c r="H155" s="39">
        <f>H156</f>
        <v>20097.5</v>
      </c>
      <c r="I155" s="39">
        <f>I156</f>
        <v>20158.400000000001</v>
      </c>
      <c r="J155" s="39">
        <f>J156</f>
        <v>20219.3</v>
      </c>
    </row>
    <row r="156" spans="1:10" ht="39.6" x14ac:dyDescent="0.25">
      <c r="A156" s="1"/>
      <c r="B156" s="25"/>
      <c r="C156" s="16" t="s">
        <v>97</v>
      </c>
      <c r="D156" s="16" t="s">
        <v>104</v>
      </c>
      <c r="E156" s="74">
        <v>920110300</v>
      </c>
      <c r="F156" s="84" t="s">
        <v>220</v>
      </c>
      <c r="G156" s="101" t="s">
        <v>221</v>
      </c>
      <c r="H156" s="184">
        <v>20097.5</v>
      </c>
      <c r="I156" s="183">
        <v>20158.400000000001</v>
      </c>
      <c r="J156" s="183">
        <v>20219.3</v>
      </c>
    </row>
    <row r="157" spans="1:10" ht="66" x14ac:dyDescent="0.25">
      <c r="A157" s="1"/>
      <c r="B157" s="25"/>
      <c r="C157" s="16" t="s">
        <v>97</v>
      </c>
      <c r="D157" s="16" t="s">
        <v>104</v>
      </c>
      <c r="E157" s="74">
        <v>920123490</v>
      </c>
      <c r="F157" s="84"/>
      <c r="G157" s="54" t="s">
        <v>627</v>
      </c>
      <c r="H157" s="39">
        <f>H158</f>
        <v>0</v>
      </c>
      <c r="I157" s="39">
        <f t="shared" ref="I157:J157" si="62">I158</f>
        <v>55</v>
      </c>
      <c r="J157" s="39">
        <f t="shared" si="62"/>
        <v>0</v>
      </c>
    </row>
    <row r="158" spans="1:10" ht="39.6" x14ac:dyDescent="0.25">
      <c r="A158" s="1"/>
      <c r="B158" s="25"/>
      <c r="C158" s="16" t="s">
        <v>97</v>
      </c>
      <c r="D158" s="16" t="s">
        <v>104</v>
      </c>
      <c r="E158" s="74">
        <v>920123490</v>
      </c>
      <c r="F158" s="84" t="s">
        <v>220</v>
      </c>
      <c r="G158" s="101" t="s">
        <v>221</v>
      </c>
      <c r="H158" s="39">
        <v>0</v>
      </c>
      <c r="I158" s="39">
        <v>55</v>
      </c>
      <c r="J158" s="39">
        <v>0</v>
      </c>
    </row>
    <row r="159" spans="1:10" ht="92.4" x14ac:dyDescent="0.25">
      <c r="A159" s="150"/>
      <c r="B159" s="25"/>
      <c r="C159" s="16" t="s">
        <v>97</v>
      </c>
      <c r="D159" s="16" t="s">
        <v>104</v>
      </c>
      <c r="E159" s="74">
        <v>920123495</v>
      </c>
      <c r="F159" s="84"/>
      <c r="G159" s="54" t="s">
        <v>707</v>
      </c>
      <c r="H159" s="39">
        <f>H160</f>
        <v>1212.9000000000001</v>
      </c>
      <c r="I159" s="39">
        <f>I160</f>
        <v>0</v>
      </c>
      <c r="J159" s="39">
        <f>J160</f>
        <v>0</v>
      </c>
    </row>
    <row r="160" spans="1:10" ht="39.6" x14ac:dyDescent="0.25">
      <c r="A160" s="150"/>
      <c r="B160" s="25"/>
      <c r="C160" s="16" t="s">
        <v>97</v>
      </c>
      <c r="D160" s="16" t="s">
        <v>104</v>
      </c>
      <c r="E160" s="74">
        <v>920123495</v>
      </c>
      <c r="F160" s="84" t="s">
        <v>220</v>
      </c>
      <c r="G160" s="101" t="s">
        <v>221</v>
      </c>
      <c r="H160" s="39">
        <v>1212.9000000000001</v>
      </c>
      <c r="I160" s="39">
        <v>0</v>
      </c>
      <c r="J160" s="39">
        <v>0</v>
      </c>
    </row>
    <row r="161" spans="1:10" ht="28.8" x14ac:dyDescent="0.3">
      <c r="A161" s="1"/>
      <c r="B161" s="25"/>
      <c r="C161" s="30" t="s">
        <v>97</v>
      </c>
      <c r="D161" s="30" t="s">
        <v>102</v>
      </c>
      <c r="E161" s="30"/>
      <c r="F161" s="30"/>
      <c r="G161" s="50" t="s">
        <v>206</v>
      </c>
      <c r="H161" s="40">
        <f>+H162+H183+H188</f>
        <v>123988.31999999999</v>
      </c>
      <c r="I161" s="40">
        <f t="shared" ref="I161:J161" si="63">+I162+I183+I188</f>
        <v>86107.599999999991</v>
      </c>
      <c r="J161" s="40">
        <f t="shared" si="63"/>
        <v>68085.099999999991</v>
      </c>
    </row>
    <row r="162" spans="1:10" ht="63" customHeight="1" x14ac:dyDescent="0.3">
      <c r="A162" s="1"/>
      <c r="B162" s="25"/>
      <c r="C162" s="5" t="s">
        <v>97</v>
      </c>
      <c r="D162" s="5" t="s">
        <v>102</v>
      </c>
      <c r="E162" s="73" t="s">
        <v>70</v>
      </c>
      <c r="F162" s="30"/>
      <c r="G162" s="64" t="s">
        <v>444</v>
      </c>
      <c r="H162" s="99">
        <f t="shared" ref="H162:J163" si="64">H163</f>
        <v>116491.92</v>
      </c>
      <c r="I162" s="99">
        <f t="shared" si="64"/>
        <v>81103.899999999994</v>
      </c>
      <c r="J162" s="99">
        <f t="shared" si="64"/>
        <v>66483.7</v>
      </c>
    </row>
    <row r="163" spans="1:10" ht="66.599999999999994" x14ac:dyDescent="0.3">
      <c r="A163" s="1"/>
      <c r="B163" s="25"/>
      <c r="C163" s="16" t="s">
        <v>97</v>
      </c>
      <c r="D163" s="16" t="s">
        <v>102</v>
      </c>
      <c r="E163" s="122" t="s">
        <v>71</v>
      </c>
      <c r="F163" s="120"/>
      <c r="G163" s="123" t="s">
        <v>169</v>
      </c>
      <c r="H163" s="124">
        <f>H164</f>
        <v>116491.92</v>
      </c>
      <c r="I163" s="124">
        <f t="shared" si="64"/>
        <v>81103.899999999994</v>
      </c>
      <c r="J163" s="124">
        <f t="shared" si="64"/>
        <v>66483.7</v>
      </c>
    </row>
    <row r="164" spans="1:10" ht="40.200000000000003" x14ac:dyDescent="0.3">
      <c r="A164" s="1"/>
      <c r="B164" s="25"/>
      <c r="C164" s="16" t="s">
        <v>97</v>
      </c>
      <c r="D164" s="16" t="s">
        <v>102</v>
      </c>
      <c r="E164" s="126" t="s">
        <v>310</v>
      </c>
      <c r="F164" s="120"/>
      <c r="G164" s="118" t="s">
        <v>323</v>
      </c>
      <c r="H164" s="124">
        <f>H165+H167+H169+H171+H173+H175+H177+H179+H181</f>
        <v>116491.92</v>
      </c>
      <c r="I164" s="124">
        <f t="shared" ref="I164:J164" si="65">I165+I167+I169+I171+I173+I175+I177+I179+I181</f>
        <v>81103.899999999994</v>
      </c>
      <c r="J164" s="124">
        <f t="shared" si="65"/>
        <v>66483.7</v>
      </c>
    </row>
    <row r="165" spans="1:10" ht="93" x14ac:dyDescent="0.3">
      <c r="A165" s="1"/>
      <c r="B165" s="25"/>
      <c r="C165" s="16" t="s">
        <v>97</v>
      </c>
      <c r="D165" s="16" t="s">
        <v>102</v>
      </c>
      <c r="E165" s="79">
        <v>910123405</v>
      </c>
      <c r="F165" s="120"/>
      <c r="G165" s="118" t="s">
        <v>309</v>
      </c>
      <c r="H165" s="112">
        <f>H166</f>
        <v>15386.8</v>
      </c>
      <c r="I165" s="112">
        <f t="shared" ref="I165:J165" si="66">I166</f>
        <v>15376.7</v>
      </c>
      <c r="J165" s="112">
        <f t="shared" si="66"/>
        <v>8086.9</v>
      </c>
    </row>
    <row r="166" spans="1:10" ht="39.6" x14ac:dyDescent="0.25">
      <c r="A166" s="1"/>
      <c r="B166" s="25"/>
      <c r="C166" s="16" t="s">
        <v>97</v>
      </c>
      <c r="D166" s="16" t="s">
        <v>102</v>
      </c>
      <c r="E166" s="79">
        <v>910123405</v>
      </c>
      <c r="F166" s="84" t="s">
        <v>220</v>
      </c>
      <c r="G166" s="101" t="s">
        <v>221</v>
      </c>
      <c r="H166" s="112">
        <v>15386.8</v>
      </c>
      <c r="I166" s="112">
        <v>15376.7</v>
      </c>
      <c r="J166" s="112">
        <v>8086.9</v>
      </c>
    </row>
    <row r="167" spans="1:10" ht="66.599999999999994" x14ac:dyDescent="0.3">
      <c r="A167" s="1"/>
      <c r="B167" s="25"/>
      <c r="C167" s="16" t="s">
        <v>97</v>
      </c>
      <c r="D167" s="16" t="s">
        <v>102</v>
      </c>
      <c r="E167" s="79">
        <v>910110520</v>
      </c>
      <c r="F167" s="120"/>
      <c r="G167" s="118" t="s">
        <v>190</v>
      </c>
      <c r="H167" s="112">
        <f>H168</f>
        <v>14385.6</v>
      </c>
      <c r="I167" s="112">
        <f>I168</f>
        <v>14961</v>
      </c>
      <c r="J167" s="112">
        <f>J168</f>
        <v>15559.4</v>
      </c>
    </row>
    <row r="168" spans="1:10" ht="39.6" x14ac:dyDescent="0.25">
      <c r="A168" s="1"/>
      <c r="B168" s="25"/>
      <c r="C168" s="16" t="s">
        <v>97</v>
      </c>
      <c r="D168" s="16" t="s">
        <v>102</v>
      </c>
      <c r="E168" s="79">
        <v>910110520</v>
      </c>
      <c r="F168" s="84" t="s">
        <v>220</v>
      </c>
      <c r="G168" s="101" t="s">
        <v>12</v>
      </c>
      <c r="H168" s="183">
        <v>14385.6</v>
      </c>
      <c r="I168" s="184">
        <v>14961</v>
      </c>
      <c r="J168" s="183">
        <v>15559.4</v>
      </c>
    </row>
    <row r="169" spans="1:10" ht="26.4" x14ac:dyDescent="0.25">
      <c r="A169" s="1"/>
      <c r="B169" s="25"/>
      <c r="C169" s="16" t="s">
        <v>97</v>
      </c>
      <c r="D169" s="16" t="s">
        <v>102</v>
      </c>
      <c r="E169" s="79">
        <v>910123410</v>
      </c>
      <c r="F169" s="125"/>
      <c r="G169" s="101" t="s">
        <v>191</v>
      </c>
      <c r="H169" s="112">
        <f>H170</f>
        <v>16457</v>
      </c>
      <c r="I169" s="112">
        <f>I170</f>
        <v>16457</v>
      </c>
      <c r="J169" s="112">
        <f>J170</f>
        <v>8177.3</v>
      </c>
    </row>
    <row r="170" spans="1:10" ht="39.6" x14ac:dyDescent="0.25">
      <c r="A170" s="1"/>
      <c r="B170" s="25"/>
      <c r="C170" s="16" t="s">
        <v>97</v>
      </c>
      <c r="D170" s="16" t="s">
        <v>102</v>
      </c>
      <c r="E170" s="79">
        <v>910123410</v>
      </c>
      <c r="F170" s="84" t="s">
        <v>220</v>
      </c>
      <c r="G170" s="101" t="s">
        <v>221</v>
      </c>
      <c r="H170" s="112">
        <v>16457</v>
      </c>
      <c r="I170" s="112">
        <v>16457</v>
      </c>
      <c r="J170" s="112">
        <v>8177.3</v>
      </c>
    </row>
    <row r="171" spans="1:10" ht="26.4" x14ac:dyDescent="0.25">
      <c r="A171" s="1"/>
      <c r="B171" s="25"/>
      <c r="C171" s="16" t="s">
        <v>97</v>
      </c>
      <c r="D171" s="16" t="s">
        <v>102</v>
      </c>
      <c r="E171" s="79">
        <v>910123420</v>
      </c>
      <c r="F171" s="84"/>
      <c r="G171" s="157" t="s">
        <v>438</v>
      </c>
      <c r="H171" s="112">
        <f>H172</f>
        <v>12651</v>
      </c>
      <c r="I171" s="112">
        <f>I172</f>
        <v>0</v>
      </c>
      <c r="J171" s="112">
        <f>J172</f>
        <v>0</v>
      </c>
    </row>
    <row r="172" spans="1:10" ht="39.6" x14ac:dyDescent="0.25">
      <c r="A172" s="1"/>
      <c r="B172" s="25"/>
      <c r="C172" s="16" t="s">
        <v>97</v>
      </c>
      <c r="D172" s="16" t="s">
        <v>102</v>
      </c>
      <c r="E172" s="79">
        <v>910123420</v>
      </c>
      <c r="F172" s="84" t="s">
        <v>220</v>
      </c>
      <c r="G172" s="101" t="s">
        <v>221</v>
      </c>
      <c r="H172" s="112">
        <v>12651</v>
      </c>
      <c r="I172" s="112">
        <v>0</v>
      </c>
      <c r="J172" s="112">
        <v>0</v>
      </c>
    </row>
    <row r="173" spans="1:10" ht="52.8" x14ac:dyDescent="0.25">
      <c r="A173" s="1"/>
      <c r="B173" s="25"/>
      <c r="C173" s="16" t="s">
        <v>97</v>
      </c>
      <c r="D173" s="16" t="s">
        <v>102</v>
      </c>
      <c r="E173" s="79" t="s">
        <v>370</v>
      </c>
      <c r="F173" s="84"/>
      <c r="G173" s="149" t="s">
        <v>369</v>
      </c>
      <c r="H173" s="112">
        <f>H174</f>
        <v>2537.6999999999998</v>
      </c>
      <c r="I173" s="112">
        <f>I174</f>
        <v>548.5</v>
      </c>
      <c r="J173" s="112">
        <f>J174</f>
        <v>564.9</v>
      </c>
    </row>
    <row r="174" spans="1:10" ht="39.6" x14ac:dyDescent="0.25">
      <c r="A174" s="1"/>
      <c r="B174" s="25"/>
      <c r="C174" s="16" t="s">
        <v>97</v>
      </c>
      <c r="D174" s="16" t="s">
        <v>102</v>
      </c>
      <c r="E174" s="79" t="s">
        <v>370</v>
      </c>
      <c r="F174" s="84" t="s">
        <v>220</v>
      </c>
      <c r="G174" s="101" t="s">
        <v>221</v>
      </c>
      <c r="H174" s="112">
        <v>2537.6999999999998</v>
      </c>
      <c r="I174" s="112">
        <v>548.5</v>
      </c>
      <c r="J174" s="112">
        <v>564.9</v>
      </c>
    </row>
    <row r="175" spans="1:10" ht="66" x14ac:dyDescent="0.25">
      <c r="A175" s="1"/>
      <c r="B175" s="25"/>
      <c r="C175" s="16" t="s">
        <v>97</v>
      </c>
      <c r="D175" s="16" t="s">
        <v>102</v>
      </c>
      <c r="E175" s="192" t="s">
        <v>624</v>
      </c>
      <c r="F175" s="84"/>
      <c r="G175" s="149" t="s">
        <v>371</v>
      </c>
      <c r="H175" s="112">
        <f>H176</f>
        <v>2140.1</v>
      </c>
      <c r="I175" s="112">
        <f>I176</f>
        <v>2194</v>
      </c>
      <c r="J175" s="112">
        <f>J176</f>
        <v>2259.5</v>
      </c>
    </row>
    <row r="176" spans="1:10" ht="39.6" x14ac:dyDescent="0.25">
      <c r="A176" s="1"/>
      <c r="B176" s="25"/>
      <c r="C176" s="16" t="s">
        <v>97</v>
      </c>
      <c r="D176" s="16" t="s">
        <v>102</v>
      </c>
      <c r="E176" s="192" t="s">
        <v>624</v>
      </c>
      <c r="F176" s="84" t="s">
        <v>220</v>
      </c>
      <c r="G176" s="101" t="s">
        <v>221</v>
      </c>
      <c r="H176" s="183">
        <v>2140.1</v>
      </c>
      <c r="I176" s="184">
        <v>2194</v>
      </c>
      <c r="J176" s="183">
        <v>2259.5</v>
      </c>
    </row>
    <row r="177" spans="1:10" ht="26.4" x14ac:dyDescent="0.25">
      <c r="A177" s="1"/>
      <c r="B177" s="25"/>
      <c r="C177" s="16" t="s">
        <v>97</v>
      </c>
      <c r="D177" s="16" t="s">
        <v>102</v>
      </c>
      <c r="E177" s="79" t="s">
        <v>366</v>
      </c>
      <c r="F177" s="84"/>
      <c r="G177" s="101" t="s">
        <v>367</v>
      </c>
      <c r="H177" s="112">
        <f>H178</f>
        <v>9764.5</v>
      </c>
      <c r="I177" s="112">
        <f>I178</f>
        <v>6932</v>
      </c>
      <c r="J177" s="112">
        <f>J178</f>
        <v>6239.6</v>
      </c>
    </row>
    <row r="178" spans="1:10" ht="39.6" x14ac:dyDescent="0.25">
      <c r="A178" s="1"/>
      <c r="B178" s="25"/>
      <c r="C178" s="16" t="s">
        <v>97</v>
      </c>
      <c r="D178" s="16" t="s">
        <v>102</v>
      </c>
      <c r="E178" s="79" t="s">
        <v>366</v>
      </c>
      <c r="F178" s="84" t="s">
        <v>220</v>
      </c>
      <c r="G178" s="101" t="s">
        <v>221</v>
      </c>
      <c r="H178" s="112">
        <v>9764.5</v>
      </c>
      <c r="I178" s="112">
        <v>6932</v>
      </c>
      <c r="J178" s="112">
        <v>6239.6</v>
      </c>
    </row>
    <row r="179" spans="1:10" ht="26.4" x14ac:dyDescent="0.25">
      <c r="A179" s="150"/>
      <c r="B179" s="25"/>
      <c r="C179" s="16" t="s">
        <v>97</v>
      </c>
      <c r="D179" s="16" t="s">
        <v>102</v>
      </c>
      <c r="E179" s="195" t="s">
        <v>625</v>
      </c>
      <c r="F179" s="84"/>
      <c r="G179" s="101" t="s">
        <v>368</v>
      </c>
      <c r="H179" s="112">
        <f>H180</f>
        <v>23622.22</v>
      </c>
      <c r="I179" s="112">
        <f>I180</f>
        <v>24634.7</v>
      </c>
      <c r="J179" s="112">
        <f>J180</f>
        <v>25596.1</v>
      </c>
    </row>
    <row r="180" spans="1:10" ht="39.6" x14ac:dyDescent="0.25">
      <c r="A180" s="150"/>
      <c r="B180" s="25"/>
      <c r="C180" s="16" t="s">
        <v>97</v>
      </c>
      <c r="D180" s="16" t="s">
        <v>102</v>
      </c>
      <c r="E180" s="195" t="s">
        <v>625</v>
      </c>
      <c r="F180" s="84" t="s">
        <v>220</v>
      </c>
      <c r="G180" s="101" t="s">
        <v>221</v>
      </c>
      <c r="H180" s="184">
        <v>23622.22</v>
      </c>
      <c r="I180" s="183">
        <v>24634.7</v>
      </c>
      <c r="J180" s="183">
        <v>25596.1</v>
      </c>
    </row>
    <row r="181" spans="1:10" ht="26.4" x14ac:dyDescent="0.25">
      <c r="A181" s="150"/>
      <c r="B181" s="25"/>
      <c r="C181" s="16" t="s">
        <v>97</v>
      </c>
      <c r="D181" s="16" t="s">
        <v>102</v>
      </c>
      <c r="E181" s="79">
        <v>910123425</v>
      </c>
      <c r="F181" s="84"/>
      <c r="G181" s="101" t="s">
        <v>434</v>
      </c>
      <c r="H181" s="112">
        <f>H182</f>
        <v>19547</v>
      </c>
      <c r="I181" s="112">
        <f>I182</f>
        <v>0</v>
      </c>
      <c r="J181" s="112">
        <f>J182</f>
        <v>0</v>
      </c>
    </row>
    <row r="182" spans="1:10" ht="39.6" x14ac:dyDescent="0.25">
      <c r="A182" s="150"/>
      <c r="B182" s="25"/>
      <c r="C182" s="16" t="s">
        <v>97</v>
      </c>
      <c r="D182" s="16" t="s">
        <v>102</v>
      </c>
      <c r="E182" s="79">
        <v>910123425</v>
      </c>
      <c r="F182" s="84" t="s">
        <v>220</v>
      </c>
      <c r="G182" s="101" t="s">
        <v>221</v>
      </c>
      <c r="H182" s="112">
        <v>19547</v>
      </c>
      <c r="I182" s="112">
        <v>0</v>
      </c>
      <c r="J182" s="112">
        <v>0</v>
      </c>
    </row>
    <row r="183" spans="1:10" ht="105.6" x14ac:dyDescent="0.25">
      <c r="A183" s="150"/>
      <c r="B183" s="25"/>
      <c r="C183" s="5" t="s">
        <v>97</v>
      </c>
      <c r="D183" s="5" t="s">
        <v>102</v>
      </c>
      <c r="E183" s="73" t="s">
        <v>674</v>
      </c>
      <c r="F183" s="84"/>
      <c r="G183" s="53" t="s">
        <v>675</v>
      </c>
      <c r="H183" s="99">
        <f>H184</f>
        <v>4972.5</v>
      </c>
      <c r="I183" s="99">
        <f t="shared" ref="I183:J183" si="67">I184</f>
        <v>0</v>
      </c>
      <c r="J183" s="99">
        <f t="shared" si="67"/>
        <v>0</v>
      </c>
    </row>
    <row r="184" spans="1:10" ht="54" customHeight="1" x14ac:dyDescent="0.25">
      <c r="A184" s="150"/>
      <c r="B184" s="25"/>
      <c r="C184" s="47" t="s">
        <v>97</v>
      </c>
      <c r="D184" s="47" t="s">
        <v>102</v>
      </c>
      <c r="E184" s="198">
        <v>1510000000</v>
      </c>
      <c r="F184" s="84"/>
      <c r="G184" s="48" t="s">
        <v>388</v>
      </c>
      <c r="H184" s="41">
        <f>H185</f>
        <v>4972.5</v>
      </c>
      <c r="I184" s="41">
        <f t="shared" ref="I184:J186" si="68">I185</f>
        <v>0</v>
      </c>
      <c r="J184" s="41">
        <f t="shared" si="68"/>
        <v>0</v>
      </c>
    </row>
    <row r="185" spans="1:10" ht="66" x14ac:dyDescent="0.25">
      <c r="A185" s="150"/>
      <c r="B185" s="25"/>
      <c r="C185" s="16" t="s">
        <v>97</v>
      </c>
      <c r="D185" s="16" t="s">
        <v>102</v>
      </c>
      <c r="E185" s="180">
        <v>1510200000</v>
      </c>
      <c r="F185" s="84"/>
      <c r="G185" s="101" t="s">
        <v>703</v>
      </c>
      <c r="H185" s="41">
        <f>H186</f>
        <v>4972.5</v>
      </c>
      <c r="I185" s="41">
        <f t="shared" si="68"/>
        <v>0</v>
      </c>
      <c r="J185" s="41">
        <f t="shared" si="68"/>
        <v>0</v>
      </c>
    </row>
    <row r="186" spans="1:10" ht="54" customHeight="1" x14ac:dyDescent="0.25">
      <c r="A186" s="150"/>
      <c r="B186" s="25"/>
      <c r="C186" s="16" t="s">
        <v>97</v>
      </c>
      <c r="D186" s="16" t="s">
        <v>102</v>
      </c>
      <c r="E186" s="180" t="s">
        <v>677</v>
      </c>
      <c r="F186" s="84"/>
      <c r="G186" s="101" t="s">
        <v>676</v>
      </c>
      <c r="H186" s="41">
        <f>H187</f>
        <v>4972.5</v>
      </c>
      <c r="I186" s="41">
        <f t="shared" si="68"/>
        <v>0</v>
      </c>
      <c r="J186" s="41">
        <f t="shared" si="68"/>
        <v>0</v>
      </c>
    </row>
    <row r="187" spans="1:10" ht="39.6" x14ac:dyDescent="0.25">
      <c r="A187" s="150"/>
      <c r="B187" s="25"/>
      <c r="C187" s="16" t="s">
        <v>97</v>
      </c>
      <c r="D187" s="16" t="s">
        <v>102</v>
      </c>
      <c r="E187" s="180" t="s">
        <v>677</v>
      </c>
      <c r="F187" s="84" t="s">
        <v>220</v>
      </c>
      <c r="G187" s="101" t="s">
        <v>221</v>
      </c>
      <c r="H187" s="41">
        <f>3770.3+1202.2</f>
        <v>4972.5</v>
      </c>
      <c r="I187" s="41">
        <v>0</v>
      </c>
      <c r="J187" s="41">
        <v>0</v>
      </c>
    </row>
    <row r="188" spans="1:10" ht="66" x14ac:dyDescent="0.25">
      <c r="A188" s="1"/>
      <c r="B188" s="25"/>
      <c r="C188" s="73" t="s">
        <v>97</v>
      </c>
      <c r="D188" s="73" t="s">
        <v>102</v>
      </c>
      <c r="E188" s="73" t="s">
        <v>236</v>
      </c>
      <c r="F188" s="16"/>
      <c r="G188" s="64" t="s">
        <v>443</v>
      </c>
      <c r="H188" s="99">
        <f>H189</f>
        <v>2523.9</v>
      </c>
      <c r="I188" s="99">
        <f t="shared" ref="I188:J188" si="69">I189</f>
        <v>5003.7</v>
      </c>
      <c r="J188" s="99">
        <f t="shared" si="69"/>
        <v>1601.3999999999999</v>
      </c>
    </row>
    <row r="189" spans="1:10" ht="52.8" x14ac:dyDescent="0.25">
      <c r="A189" s="150"/>
      <c r="B189" s="25"/>
      <c r="C189" s="52" t="s">
        <v>97</v>
      </c>
      <c r="D189" s="52" t="s">
        <v>102</v>
      </c>
      <c r="E189" s="52" t="s">
        <v>237</v>
      </c>
      <c r="F189" s="47"/>
      <c r="G189" s="48" t="s">
        <v>238</v>
      </c>
      <c r="H189" s="99">
        <f>H190+H197</f>
        <v>2523.9</v>
      </c>
      <c r="I189" s="99">
        <f t="shared" ref="I189:J189" si="70">I190+I197</f>
        <v>5003.7</v>
      </c>
      <c r="J189" s="99">
        <f t="shared" si="70"/>
        <v>1601.3999999999999</v>
      </c>
    </row>
    <row r="190" spans="1:10" ht="52.8" x14ac:dyDescent="0.25">
      <c r="A190" s="1"/>
      <c r="B190" s="25"/>
      <c r="C190" s="21" t="s">
        <v>97</v>
      </c>
      <c r="D190" s="21" t="s">
        <v>102</v>
      </c>
      <c r="E190" s="21" t="s">
        <v>239</v>
      </c>
      <c r="F190" s="84"/>
      <c r="G190" s="101" t="s">
        <v>240</v>
      </c>
      <c r="H190" s="41">
        <f>H191+H193+H195</f>
        <v>400</v>
      </c>
      <c r="I190" s="41">
        <f t="shared" ref="I190:J190" si="71">I191+I193+I195</f>
        <v>3281.2</v>
      </c>
      <c r="J190" s="41">
        <f t="shared" si="71"/>
        <v>0</v>
      </c>
    </row>
    <row r="191" spans="1:10" ht="39.6" x14ac:dyDescent="0.25">
      <c r="A191" s="1"/>
      <c r="B191" s="25"/>
      <c r="C191" s="21" t="s">
        <v>97</v>
      </c>
      <c r="D191" s="21" t="s">
        <v>102</v>
      </c>
      <c r="E191" s="21" t="s">
        <v>658</v>
      </c>
      <c r="F191" s="84"/>
      <c r="G191" s="101" t="s">
        <v>363</v>
      </c>
      <c r="H191" s="41">
        <f>H192</f>
        <v>0</v>
      </c>
      <c r="I191" s="41">
        <f t="shared" ref="I191:J191" si="72">I192</f>
        <v>2381.1999999999998</v>
      </c>
      <c r="J191" s="41">
        <f t="shared" si="72"/>
        <v>0</v>
      </c>
    </row>
    <row r="192" spans="1:10" ht="39.6" x14ac:dyDescent="0.25">
      <c r="A192" s="1"/>
      <c r="B192" s="25"/>
      <c r="C192" s="21" t="s">
        <v>97</v>
      </c>
      <c r="D192" s="21" t="s">
        <v>102</v>
      </c>
      <c r="E192" s="21" t="s">
        <v>658</v>
      </c>
      <c r="F192" s="84" t="s">
        <v>220</v>
      </c>
      <c r="G192" s="101" t="s">
        <v>221</v>
      </c>
      <c r="H192" s="41">
        <v>0</v>
      </c>
      <c r="I192" s="41">
        <v>2381.1999999999998</v>
      </c>
      <c r="J192" s="41">
        <v>0</v>
      </c>
    </row>
    <row r="193" spans="1:10" ht="26.4" x14ac:dyDescent="0.25">
      <c r="A193" s="1"/>
      <c r="B193" s="25"/>
      <c r="C193" s="21" t="s">
        <v>97</v>
      </c>
      <c r="D193" s="21" t="s">
        <v>102</v>
      </c>
      <c r="E193" s="21" t="s">
        <v>660</v>
      </c>
      <c r="F193" s="84"/>
      <c r="G193" s="101" t="s">
        <v>659</v>
      </c>
      <c r="H193" s="41">
        <f>H194</f>
        <v>0</v>
      </c>
      <c r="I193" s="41">
        <f>I194</f>
        <v>500</v>
      </c>
      <c r="J193" s="41">
        <f>J194</f>
        <v>0</v>
      </c>
    </row>
    <row r="194" spans="1:10" ht="39.6" x14ac:dyDescent="0.25">
      <c r="A194" s="150"/>
      <c r="B194" s="25"/>
      <c r="C194" s="21" t="s">
        <v>97</v>
      </c>
      <c r="D194" s="21" t="s">
        <v>102</v>
      </c>
      <c r="E194" s="21" t="s">
        <v>660</v>
      </c>
      <c r="F194" s="84" t="s">
        <v>220</v>
      </c>
      <c r="G194" s="101" t="s">
        <v>221</v>
      </c>
      <c r="H194" s="41">
        <v>0</v>
      </c>
      <c r="I194" s="41">
        <v>500</v>
      </c>
      <c r="J194" s="41">
        <v>0</v>
      </c>
    </row>
    <row r="195" spans="1:10" ht="26.4" x14ac:dyDescent="0.25">
      <c r="A195" s="150"/>
      <c r="B195" s="25"/>
      <c r="C195" s="21" t="s">
        <v>97</v>
      </c>
      <c r="D195" s="21" t="s">
        <v>102</v>
      </c>
      <c r="E195" s="21" t="s">
        <v>661</v>
      </c>
      <c r="F195" s="16"/>
      <c r="G195" s="101" t="s">
        <v>350</v>
      </c>
      <c r="H195" s="41">
        <f>H196</f>
        <v>400</v>
      </c>
      <c r="I195" s="41">
        <f>I196</f>
        <v>400</v>
      </c>
      <c r="J195" s="41">
        <f>J196</f>
        <v>0</v>
      </c>
    </row>
    <row r="196" spans="1:10" ht="39.6" x14ac:dyDescent="0.25">
      <c r="A196" s="150"/>
      <c r="B196" s="25"/>
      <c r="C196" s="21" t="s">
        <v>97</v>
      </c>
      <c r="D196" s="21" t="s">
        <v>102</v>
      </c>
      <c r="E196" s="21" t="s">
        <v>661</v>
      </c>
      <c r="F196" s="84" t="s">
        <v>220</v>
      </c>
      <c r="G196" s="101" t="s">
        <v>221</v>
      </c>
      <c r="H196" s="41">
        <v>400</v>
      </c>
      <c r="I196" s="41">
        <v>400</v>
      </c>
      <c r="J196" s="41">
        <v>0</v>
      </c>
    </row>
    <row r="197" spans="1:10" ht="66" x14ac:dyDescent="0.25">
      <c r="A197" s="150"/>
      <c r="B197" s="25"/>
      <c r="C197" s="21" t="s">
        <v>97</v>
      </c>
      <c r="D197" s="21" t="s">
        <v>102</v>
      </c>
      <c r="E197" s="51" t="s">
        <v>656</v>
      </c>
      <c r="F197" s="84"/>
      <c r="G197" s="101" t="s">
        <v>657</v>
      </c>
      <c r="H197" s="41">
        <f>H198+H200</f>
        <v>2123.9</v>
      </c>
      <c r="I197" s="41">
        <f t="shared" ref="I197:J197" si="73">I198+I200</f>
        <v>1722.5</v>
      </c>
      <c r="J197" s="41">
        <f t="shared" si="73"/>
        <v>1601.3999999999999</v>
      </c>
    </row>
    <row r="198" spans="1:10" ht="39.6" x14ac:dyDescent="0.25">
      <c r="A198" s="150"/>
      <c r="B198" s="25"/>
      <c r="C198" s="21" t="s">
        <v>97</v>
      </c>
      <c r="D198" s="21" t="s">
        <v>102</v>
      </c>
      <c r="E198" s="51" t="s">
        <v>379</v>
      </c>
      <c r="F198" s="84"/>
      <c r="G198" s="101" t="s">
        <v>374</v>
      </c>
      <c r="H198" s="41">
        <f>H199</f>
        <v>844.9</v>
      </c>
      <c r="I198" s="41">
        <f>I199</f>
        <v>443.5</v>
      </c>
      <c r="J198" s="41">
        <f>J199</f>
        <v>320.3</v>
      </c>
    </row>
    <row r="199" spans="1:10" ht="39.6" x14ac:dyDescent="0.25">
      <c r="A199" s="150"/>
      <c r="B199" s="25"/>
      <c r="C199" s="21" t="s">
        <v>97</v>
      </c>
      <c r="D199" s="21" t="s">
        <v>102</v>
      </c>
      <c r="E199" s="51" t="s">
        <v>379</v>
      </c>
      <c r="F199" s="84" t="s">
        <v>220</v>
      </c>
      <c r="G199" s="101" t="s">
        <v>221</v>
      </c>
      <c r="H199" s="41">
        <v>844.9</v>
      </c>
      <c r="I199" s="41">
        <v>443.5</v>
      </c>
      <c r="J199" s="41">
        <v>320.3</v>
      </c>
    </row>
    <row r="200" spans="1:10" ht="52.8" x14ac:dyDescent="0.25">
      <c r="A200" s="150"/>
      <c r="B200" s="25"/>
      <c r="C200" s="21" t="s">
        <v>97</v>
      </c>
      <c r="D200" s="21" t="s">
        <v>102</v>
      </c>
      <c r="E200" s="51" t="s">
        <v>380</v>
      </c>
      <c r="F200" s="84"/>
      <c r="G200" s="101" t="s">
        <v>372</v>
      </c>
      <c r="H200" s="41">
        <f>H201</f>
        <v>1279</v>
      </c>
      <c r="I200" s="41">
        <f>I201</f>
        <v>1279</v>
      </c>
      <c r="J200" s="41">
        <f>J201</f>
        <v>1281.0999999999999</v>
      </c>
    </row>
    <row r="201" spans="1:10" ht="39.6" x14ac:dyDescent="0.25">
      <c r="A201" s="150"/>
      <c r="B201" s="25"/>
      <c r="C201" s="21" t="s">
        <v>97</v>
      </c>
      <c r="D201" s="21" t="s">
        <v>102</v>
      </c>
      <c r="E201" s="51" t="s">
        <v>380</v>
      </c>
      <c r="F201" s="84" t="s">
        <v>220</v>
      </c>
      <c r="G201" s="101" t="s">
        <v>221</v>
      </c>
      <c r="H201" s="184">
        <v>1279</v>
      </c>
      <c r="I201" s="184">
        <v>1279</v>
      </c>
      <c r="J201" s="184">
        <v>1281.0999999999999</v>
      </c>
    </row>
    <row r="202" spans="1:10" ht="27" x14ac:dyDescent="0.3">
      <c r="A202" s="1"/>
      <c r="B202" s="25"/>
      <c r="C202" s="30" t="s">
        <v>97</v>
      </c>
      <c r="D202" s="30" t="s">
        <v>125</v>
      </c>
      <c r="E202" s="30"/>
      <c r="F202" s="30"/>
      <c r="G202" s="46" t="s">
        <v>4</v>
      </c>
      <c r="H202" s="40">
        <f>H203+H211+H227</f>
        <v>2006</v>
      </c>
      <c r="I202" s="40">
        <f t="shared" ref="I202:J202" si="74">I203+I211+I227</f>
        <v>2991.4</v>
      </c>
      <c r="J202" s="40">
        <f t="shared" si="74"/>
        <v>1970</v>
      </c>
    </row>
    <row r="203" spans="1:10" ht="66" x14ac:dyDescent="0.25">
      <c r="A203" s="1"/>
      <c r="B203" s="25"/>
      <c r="C203" s="16" t="s">
        <v>97</v>
      </c>
      <c r="D203" s="16" t="s">
        <v>125</v>
      </c>
      <c r="E203" s="73" t="s">
        <v>72</v>
      </c>
      <c r="F203" s="16"/>
      <c r="G203" s="53" t="s">
        <v>439</v>
      </c>
      <c r="H203" s="99">
        <f t="shared" ref="H203:J203" si="75">H204</f>
        <v>236</v>
      </c>
      <c r="I203" s="99">
        <f t="shared" si="75"/>
        <v>200</v>
      </c>
      <c r="J203" s="99">
        <f t="shared" si="75"/>
        <v>200</v>
      </c>
    </row>
    <row r="204" spans="1:10" ht="39.6" x14ac:dyDescent="0.25">
      <c r="A204" s="1"/>
      <c r="B204" s="25"/>
      <c r="C204" s="16" t="s">
        <v>97</v>
      </c>
      <c r="D204" s="16" t="s">
        <v>125</v>
      </c>
      <c r="E204" s="52" t="s">
        <v>167</v>
      </c>
      <c r="F204" s="16"/>
      <c r="G204" s="48" t="s">
        <v>166</v>
      </c>
      <c r="H204" s="96">
        <f>H205+H208</f>
        <v>236</v>
      </c>
      <c r="I204" s="96">
        <f t="shared" ref="I204:J204" si="76">I205+I208</f>
        <v>200</v>
      </c>
      <c r="J204" s="96">
        <f t="shared" si="76"/>
        <v>200</v>
      </c>
    </row>
    <row r="205" spans="1:10" ht="79.2" x14ac:dyDescent="0.25">
      <c r="A205" s="1"/>
      <c r="B205" s="25"/>
      <c r="C205" s="16" t="s">
        <v>97</v>
      </c>
      <c r="D205" s="16" t="s">
        <v>125</v>
      </c>
      <c r="E205" s="21" t="s">
        <v>258</v>
      </c>
      <c r="F205" s="16"/>
      <c r="G205" s="103" t="s">
        <v>326</v>
      </c>
      <c r="H205" s="41">
        <f t="shared" ref="H205:J206" si="77">H206</f>
        <v>200</v>
      </c>
      <c r="I205" s="41">
        <f t="shared" si="77"/>
        <v>164</v>
      </c>
      <c r="J205" s="41">
        <f t="shared" si="77"/>
        <v>164</v>
      </c>
    </row>
    <row r="206" spans="1:10" ht="53.4" x14ac:dyDescent="0.3">
      <c r="A206" s="1"/>
      <c r="B206" s="25"/>
      <c r="C206" s="16" t="s">
        <v>97</v>
      </c>
      <c r="D206" s="16" t="s">
        <v>125</v>
      </c>
      <c r="E206" s="21" t="s">
        <v>555</v>
      </c>
      <c r="F206" s="30"/>
      <c r="G206" s="100" t="s">
        <v>168</v>
      </c>
      <c r="H206" s="41">
        <f t="shared" si="77"/>
        <v>200</v>
      </c>
      <c r="I206" s="41">
        <f t="shared" si="77"/>
        <v>164</v>
      </c>
      <c r="J206" s="41">
        <f t="shared" si="77"/>
        <v>164</v>
      </c>
    </row>
    <row r="207" spans="1:10" ht="39.6" x14ac:dyDescent="0.25">
      <c r="A207" s="1"/>
      <c r="B207" s="25"/>
      <c r="C207" s="16" t="s">
        <v>97</v>
      </c>
      <c r="D207" s="16" t="s">
        <v>125</v>
      </c>
      <c r="E207" s="21" t="s">
        <v>555</v>
      </c>
      <c r="F207" s="84" t="s">
        <v>220</v>
      </c>
      <c r="G207" s="101" t="s">
        <v>221</v>
      </c>
      <c r="H207" s="39">
        <v>200</v>
      </c>
      <c r="I207" s="39">
        <v>164</v>
      </c>
      <c r="J207" s="39">
        <v>164</v>
      </c>
    </row>
    <row r="208" spans="1:10" ht="26.4" x14ac:dyDescent="0.25">
      <c r="A208" s="1"/>
      <c r="B208" s="25"/>
      <c r="C208" s="16" t="s">
        <v>97</v>
      </c>
      <c r="D208" s="16" t="s">
        <v>125</v>
      </c>
      <c r="E208" s="21" t="s">
        <v>364</v>
      </c>
      <c r="F208" s="84"/>
      <c r="G208" s="103" t="s">
        <v>360</v>
      </c>
      <c r="H208" s="41">
        <f t="shared" ref="H208:J209" si="78">H209</f>
        <v>36</v>
      </c>
      <c r="I208" s="41">
        <f t="shared" si="78"/>
        <v>36</v>
      </c>
      <c r="J208" s="41">
        <f t="shared" si="78"/>
        <v>36</v>
      </c>
    </row>
    <row r="209" spans="1:10" ht="40.200000000000003" x14ac:dyDescent="0.3">
      <c r="A209" s="1"/>
      <c r="B209" s="25"/>
      <c r="C209" s="16" t="s">
        <v>97</v>
      </c>
      <c r="D209" s="16" t="s">
        <v>125</v>
      </c>
      <c r="E209" s="84" t="s">
        <v>556</v>
      </c>
      <c r="F209" s="30"/>
      <c r="G209" s="100" t="s">
        <v>171</v>
      </c>
      <c r="H209" s="41">
        <f t="shared" si="78"/>
        <v>36</v>
      </c>
      <c r="I209" s="41">
        <f t="shared" si="78"/>
        <v>36</v>
      </c>
      <c r="J209" s="41">
        <f t="shared" si="78"/>
        <v>36</v>
      </c>
    </row>
    <row r="210" spans="1:10" ht="39.6" x14ac:dyDescent="0.25">
      <c r="A210" s="150"/>
      <c r="B210" s="25"/>
      <c r="C210" s="16" t="s">
        <v>97</v>
      </c>
      <c r="D210" s="16" t="s">
        <v>125</v>
      </c>
      <c r="E210" s="84" t="s">
        <v>556</v>
      </c>
      <c r="F210" s="84" t="s">
        <v>220</v>
      </c>
      <c r="G210" s="101" t="s">
        <v>221</v>
      </c>
      <c r="H210" s="41">
        <v>36</v>
      </c>
      <c r="I210" s="41">
        <v>36</v>
      </c>
      <c r="J210" s="41">
        <v>36</v>
      </c>
    </row>
    <row r="211" spans="1:10" ht="66" x14ac:dyDescent="0.25">
      <c r="A211" s="1"/>
      <c r="B211" s="25"/>
      <c r="C211" s="5" t="s">
        <v>97</v>
      </c>
      <c r="D211" s="5" t="s">
        <v>125</v>
      </c>
      <c r="E211" s="76">
        <v>400000000</v>
      </c>
      <c r="F211" s="16"/>
      <c r="G211" s="64" t="s">
        <v>446</v>
      </c>
      <c r="H211" s="99">
        <f t="shared" ref="H211:J211" si="79">H212</f>
        <v>1470</v>
      </c>
      <c r="I211" s="99">
        <f t="shared" si="79"/>
        <v>1470</v>
      </c>
      <c r="J211" s="99">
        <f t="shared" si="79"/>
        <v>1470</v>
      </c>
    </row>
    <row r="212" spans="1:10" ht="53.4" x14ac:dyDescent="0.3">
      <c r="A212" s="1"/>
      <c r="B212" s="25"/>
      <c r="C212" s="47" t="s">
        <v>97</v>
      </c>
      <c r="D212" s="47" t="s">
        <v>125</v>
      </c>
      <c r="E212" s="75">
        <v>410000000</v>
      </c>
      <c r="F212" s="30"/>
      <c r="G212" s="46" t="s">
        <v>557</v>
      </c>
      <c r="H212" s="96">
        <f>H213+H218</f>
        <v>1470</v>
      </c>
      <c r="I212" s="96">
        <f t="shared" ref="I212:J212" si="80">I213+I218</f>
        <v>1470</v>
      </c>
      <c r="J212" s="96">
        <f t="shared" si="80"/>
        <v>1470</v>
      </c>
    </row>
    <row r="213" spans="1:10" ht="53.4" x14ac:dyDescent="0.3">
      <c r="A213" s="1"/>
      <c r="B213" s="25"/>
      <c r="C213" s="16" t="s">
        <v>97</v>
      </c>
      <c r="D213" s="16" t="s">
        <v>125</v>
      </c>
      <c r="E213" s="74">
        <v>410200000</v>
      </c>
      <c r="F213" s="30"/>
      <c r="G213" s="100" t="s">
        <v>570</v>
      </c>
      <c r="H213" s="39">
        <f>H214+H216</f>
        <v>70</v>
      </c>
      <c r="I213" s="39">
        <f t="shared" ref="I213:J213" si="81">I214+I216</f>
        <v>70</v>
      </c>
      <c r="J213" s="39">
        <f t="shared" si="81"/>
        <v>70</v>
      </c>
    </row>
    <row r="214" spans="1:10" ht="79.2" x14ac:dyDescent="0.25">
      <c r="A214" s="1"/>
      <c r="B214" s="25"/>
      <c r="C214" s="16" t="s">
        <v>97</v>
      </c>
      <c r="D214" s="16" t="s">
        <v>125</v>
      </c>
      <c r="E214" s="188" t="s">
        <v>564</v>
      </c>
      <c r="F214" s="84"/>
      <c r="G214" s="101" t="s">
        <v>565</v>
      </c>
      <c r="H214" s="39">
        <f t="shared" ref="H214:J214" si="82">H215</f>
        <v>50</v>
      </c>
      <c r="I214" s="39">
        <f t="shared" si="82"/>
        <v>50</v>
      </c>
      <c r="J214" s="39">
        <f t="shared" si="82"/>
        <v>50</v>
      </c>
    </row>
    <row r="215" spans="1:10" ht="39.6" x14ac:dyDescent="0.25">
      <c r="A215" s="1"/>
      <c r="B215" s="25"/>
      <c r="C215" s="16" t="s">
        <v>97</v>
      </c>
      <c r="D215" s="16" t="s">
        <v>125</v>
      </c>
      <c r="E215" s="188" t="s">
        <v>564</v>
      </c>
      <c r="F215" s="84" t="s">
        <v>220</v>
      </c>
      <c r="G215" s="101" t="s">
        <v>221</v>
      </c>
      <c r="H215" s="39">
        <v>50</v>
      </c>
      <c r="I215" s="39">
        <v>50</v>
      </c>
      <c r="J215" s="39">
        <v>50</v>
      </c>
    </row>
    <row r="216" spans="1:10" ht="26.4" x14ac:dyDescent="0.25">
      <c r="A216" s="1"/>
      <c r="B216" s="25"/>
      <c r="C216" s="16" t="s">
        <v>97</v>
      </c>
      <c r="D216" s="16" t="s">
        <v>125</v>
      </c>
      <c r="E216" s="188" t="s">
        <v>566</v>
      </c>
      <c r="F216" s="84"/>
      <c r="G216" s="101" t="s">
        <v>568</v>
      </c>
      <c r="H216" s="39">
        <f>H217</f>
        <v>20</v>
      </c>
      <c r="I216" s="39">
        <f>I217</f>
        <v>20</v>
      </c>
      <c r="J216" s="39">
        <f>J217</f>
        <v>20</v>
      </c>
    </row>
    <row r="217" spans="1:10" ht="39.6" x14ac:dyDescent="0.25">
      <c r="A217" s="1"/>
      <c r="B217" s="25"/>
      <c r="C217" s="16" t="s">
        <v>97</v>
      </c>
      <c r="D217" s="16" t="s">
        <v>125</v>
      </c>
      <c r="E217" s="188" t="s">
        <v>566</v>
      </c>
      <c r="F217" s="84" t="s">
        <v>220</v>
      </c>
      <c r="G217" s="101" t="s">
        <v>221</v>
      </c>
      <c r="H217" s="39">
        <v>20</v>
      </c>
      <c r="I217" s="39">
        <v>20</v>
      </c>
      <c r="J217" s="39">
        <v>20</v>
      </c>
    </row>
    <row r="218" spans="1:10" ht="39" customHeight="1" x14ac:dyDescent="0.25">
      <c r="A218" s="1"/>
      <c r="B218" s="25"/>
      <c r="C218" s="16" t="s">
        <v>97</v>
      </c>
      <c r="D218" s="16" t="s">
        <v>125</v>
      </c>
      <c r="E218" s="188" t="s">
        <v>574</v>
      </c>
      <c r="F218" s="84"/>
      <c r="G218" s="100" t="s">
        <v>571</v>
      </c>
      <c r="H218" s="39">
        <f>H219+H221+H223+H225</f>
        <v>1400</v>
      </c>
      <c r="I218" s="39">
        <f t="shared" ref="I218:J218" si="83">I219+I221+I223+I225</f>
        <v>1400</v>
      </c>
      <c r="J218" s="39">
        <f t="shared" si="83"/>
        <v>1400</v>
      </c>
    </row>
    <row r="219" spans="1:10" ht="52.8" x14ac:dyDescent="0.25">
      <c r="A219" s="1"/>
      <c r="B219" s="25"/>
      <c r="C219" s="16" t="s">
        <v>97</v>
      </c>
      <c r="D219" s="16" t="s">
        <v>125</v>
      </c>
      <c r="E219" s="188" t="s">
        <v>573</v>
      </c>
      <c r="F219" s="84"/>
      <c r="G219" s="101" t="s">
        <v>572</v>
      </c>
      <c r="H219" s="39">
        <f>H220</f>
        <v>100</v>
      </c>
      <c r="I219" s="39">
        <f t="shared" ref="I219:J219" si="84">I220</f>
        <v>100</v>
      </c>
      <c r="J219" s="39">
        <f t="shared" si="84"/>
        <v>100</v>
      </c>
    </row>
    <row r="220" spans="1:10" ht="66" x14ac:dyDescent="0.25">
      <c r="A220" s="1"/>
      <c r="B220" s="25"/>
      <c r="C220" s="16" t="s">
        <v>97</v>
      </c>
      <c r="D220" s="16" t="s">
        <v>125</v>
      </c>
      <c r="E220" s="188" t="s">
        <v>573</v>
      </c>
      <c r="F220" s="16" t="s">
        <v>13</v>
      </c>
      <c r="G220" s="101" t="s">
        <v>392</v>
      </c>
      <c r="H220" s="39">
        <v>100</v>
      </c>
      <c r="I220" s="39">
        <v>100</v>
      </c>
      <c r="J220" s="39">
        <v>100</v>
      </c>
    </row>
    <row r="221" spans="1:10" ht="66" x14ac:dyDescent="0.25">
      <c r="A221" s="150"/>
      <c r="B221" s="25"/>
      <c r="C221" s="16" t="s">
        <v>97</v>
      </c>
      <c r="D221" s="16" t="s">
        <v>125</v>
      </c>
      <c r="E221" s="188" t="s">
        <v>576</v>
      </c>
      <c r="F221" s="84"/>
      <c r="G221" s="101" t="s">
        <v>575</v>
      </c>
      <c r="H221" s="39">
        <f>H222</f>
        <v>500</v>
      </c>
      <c r="I221" s="39">
        <f t="shared" ref="I221:J221" si="85">I222</f>
        <v>500</v>
      </c>
      <c r="J221" s="39">
        <f t="shared" si="85"/>
        <v>500</v>
      </c>
    </row>
    <row r="222" spans="1:10" ht="66" x14ac:dyDescent="0.25">
      <c r="A222" s="150"/>
      <c r="B222" s="25"/>
      <c r="C222" s="16" t="s">
        <v>97</v>
      </c>
      <c r="D222" s="16" t="s">
        <v>125</v>
      </c>
      <c r="E222" s="188" t="s">
        <v>576</v>
      </c>
      <c r="F222" s="16" t="s">
        <v>13</v>
      </c>
      <c r="G222" s="101" t="s">
        <v>392</v>
      </c>
      <c r="H222" s="39">
        <v>500</v>
      </c>
      <c r="I222" s="39">
        <v>500</v>
      </c>
      <c r="J222" s="39">
        <v>500</v>
      </c>
    </row>
    <row r="223" spans="1:10" ht="93.75" customHeight="1" x14ac:dyDescent="0.25">
      <c r="A223" s="150"/>
      <c r="B223" s="25"/>
      <c r="C223" s="16" t="s">
        <v>97</v>
      </c>
      <c r="D223" s="16" t="s">
        <v>125</v>
      </c>
      <c r="E223" s="188" t="s">
        <v>577</v>
      </c>
      <c r="F223" s="84"/>
      <c r="G223" s="101" t="s">
        <v>578</v>
      </c>
      <c r="H223" s="39">
        <f>H224</f>
        <v>100</v>
      </c>
      <c r="I223" s="39">
        <f t="shared" ref="I223:J223" si="86">I224</f>
        <v>100</v>
      </c>
      <c r="J223" s="39">
        <f t="shared" si="86"/>
        <v>100</v>
      </c>
    </row>
    <row r="224" spans="1:10" ht="66" x14ac:dyDescent="0.25">
      <c r="A224" s="150"/>
      <c r="B224" s="25"/>
      <c r="C224" s="16" t="s">
        <v>97</v>
      </c>
      <c r="D224" s="16" t="s">
        <v>125</v>
      </c>
      <c r="E224" s="188" t="s">
        <v>577</v>
      </c>
      <c r="F224" s="16" t="s">
        <v>13</v>
      </c>
      <c r="G224" s="101" t="s">
        <v>392</v>
      </c>
      <c r="H224" s="39">
        <v>100</v>
      </c>
      <c r="I224" s="39">
        <v>100</v>
      </c>
      <c r="J224" s="39">
        <v>100</v>
      </c>
    </row>
    <row r="225" spans="1:10" ht="93.75" customHeight="1" x14ac:dyDescent="0.25">
      <c r="A225" s="150"/>
      <c r="B225" s="25"/>
      <c r="C225" s="16" t="s">
        <v>97</v>
      </c>
      <c r="D225" s="16" t="s">
        <v>125</v>
      </c>
      <c r="E225" s="188" t="s">
        <v>580</v>
      </c>
      <c r="F225" s="84"/>
      <c r="G225" s="101" t="s">
        <v>579</v>
      </c>
      <c r="H225" s="39">
        <f>H226</f>
        <v>700</v>
      </c>
      <c r="I225" s="39">
        <f t="shared" ref="I225:J225" si="87">I226</f>
        <v>700</v>
      </c>
      <c r="J225" s="39">
        <f t="shared" si="87"/>
        <v>700</v>
      </c>
    </row>
    <row r="226" spans="1:10" ht="66" x14ac:dyDescent="0.25">
      <c r="A226" s="150"/>
      <c r="B226" s="25"/>
      <c r="C226" s="16" t="s">
        <v>97</v>
      </c>
      <c r="D226" s="16" t="s">
        <v>125</v>
      </c>
      <c r="E226" s="188" t="s">
        <v>580</v>
      </c>
      <c r="F226" s="16" t="s">
        <v>13</v>
      </c>
      <c r="G226" s="101" t="s">
        <v>392</v>
      </c>
      <c r="H226" s="39">
        <v>700</v>
      </c>
      <c r="I226" s="39">
        <v>700</v>
      </c>
      <c r="J226" s="39">
        <v>700</v>
      </c>
    </row>
    <row r="227" spans="1:10" ht="52.8" x14ac:dyDescent="0.25">
      <c r="A227" s="150"/>
      <c r="B227" s="25"/>
      <c r="C227" s="5" t="s">
        <v>97</v>
      </c>
      <c r="D227" s="5" t="s">
        <v>125</v>
      </c>
      <c r="E227" s="73" t="s">
        <v>149</v>
      </c>
      <c r="F227" s="16"/>
      <c r="G227" s="63" t="s">
        <v>686</v>
      </c>
      <c r="H227" s="99">
        <f t="shared" ref="H227:J227" si="88">H228</f>
        <v>300</v>
      </c>
      <c r="I227" s="99">
        <f t="shared" si="88"/>
        <v>1321.4</v>
      </c>
      <c r="J227" s="99">
        <f t="shared" si="88"/>
        <v>300</v>
      </c>
    </row>
    <row r="228" spans="1:10" ht="66" x14ac:dyDescent="0.25">
      <c r="A228" s="150"/>
      <c r="B228" s="25"/>
      <c r="C228" s="47" t="s">
        <v>97</v>
      </c>
      <c r="D228" s="47" t="s">
        <v>125</v>
      </c>
      <c r="E228" s="52" t="s">
        <v>150</v>
      </c>
      <c r="F228" s="16"/>
      <c r="G228" s="48" t="s">
        <v>618</v>
      </c>
      <c r="H228" s="96">
        <f>H229</f>
        <v>300</v>
      </c>
      <c r="I228" s="96">
        <f>I229</f>
        <v>1321.4</v>
      </c>
      <c r="J228" s="96">
        <f>J229</f>
        <v>300</v>
      </c>
    </row>
    <row r="229" spans="1:10" ht="92.4" x14ac:dyDescent="0.25">
      <c r="A229" s="150"/>
      <c r="B229" s="25"/>
      <c r="C229" s="16" t="s">
        <v>97</v>
      </c>
      <c r="D229" s="16" t="s">
        <v>125</v>
      </c>
      <c r="E229" s="21" t="s">
        <v>219</v>
      </c>
      <c r="F229" s="16"/>
      <c r="G229" s="103" t="s">
        <v>619</v>
      </c>
      <c r="H229" s="102">
        <f>H230+H232+H234+H236</f>
        <v>300</v>
      </c>
      <c r="I229" s="102">
        <f>I230+I232+I234+I236</f>
        <v>1321.4</v>
      </c>
      <c r="J229" s="102">
        <f t="shared" ref="J229" si="89">J230+J232+J234+J236</f>
        <v>300</v>
      </c>
    </row>
    <row r="230" spans="1:10" ht="52.8" x14ac:dyDescent="0.25">
      <c r="A230" s="150"/>
      <c r="B230" s="25"/>
      <c r="C230" s="16" t="s">
        <v>97</v>
      </c>
      <c r="D230" s="16" t="s">
        <v>125</v>
      </c>
      <c r="E230" s="192" t="s">
        <v>620</v>
      </c>
      <c r="F230" s="16"/>
      <c r="G230" s="103" t="s">
        <v>684</v>
      </c>
      <c r="H230" s="39">
        <f>H231</f>
        <v>300</v>
      </c>
      <c r="I230" s="39">
        <f>I231</f>
        <v>0</v>
      </c>
      <c r="J230" s="39">
        <f>J231</f>
        <v>0</v>
      </c>
    </row>
    <row r="231" spans="1:10" ht="39.6" x14ac:dyDescent="0.25">
      <c r="A231" s="150"/>
      <c r="B231" s="25"/>
      <c r="C231" s="16" t="s">
        <v>97</v>
      </c>
      <c r="D231" s="16" t="s">
        <v>125</v>
      </c>
      <c r="E231" s="192" t="s">
        <v>620</v>
      </c>
      <c r="F231" s="84" t="s">
        <v>220</v>
      </c>
      <c r="G231" s="101" t="s">
        <v>221</v>
      </c>
      <c r="H231" s="39">
        <v>300</v>
      </c>
      <c r="I231" s="39">
        <v>0</v>
      </c>
      <c r="J231" s="39">
        <v>0</v>
      </c>
    </row>
    <row r="232" spans="1:10" ht="78.75" customHeight="1" x14ac:dyDescent="0.25">
      <c r="A232" s="150"/>
      <c r="B232" s="25"/>
      <c r="C232" s="16" t="s">
        <v>97</v>
      </c>
      <c r="D232" s="16" t="s">
        <v>125</v>
      </c>
      <c r="E232" s="74">
        <v>810123102</v>
      </c>
      <c r="F232" s="16"/>
      <c r="G232" s="103" t="s">
        <v>621</v>
      </c>
      <c r="H232" s="39">
        <f>H233</f>
        <v>0</v>
      </c>
      <c r="I232" s="39">
        <f>I233</f>
        <v>591</v>
      </c>
      <c r="J232" s="39">
        <f>J233</f>
        <v>0</v>
      </c>
    </row>
    <row r="233" spans="1:10" ht="39.6" x14ac:dyDescent="0.25">
      <c r="A233" s="150"/>
      <c r="B233" s="25"/>
      <c r="C233" s="16" t="s">
        <v>97</v>
      </c>
      <c r="D233" s="16" t="s">
        <v>125</v>
      </c>
      <c r="E233" s="74">
        <v>810123102</v>
      </c>
      <c r="F233" s="84" t="s">
        <v>220</v>
      </c>
      <c r="G233" s="101" t="s">
        <v>221</v>
      </c>
      <c r="H233" s="39">
        <v>0</v>
      </c>
      <c r="I233" s="39">
        <v>591</v>
      </c>
      <c r="J233" s="39">
        <v>0</v>
      </c>
    </row>
    <row r="234" spans="1:10" ht="79.2" x14ac:dyDescent="0.25">
      <c r="A234" s="150"/>
      <c r="B234" s="25"/>
      <c r="C234" s="16" t="s">
        <v>97</v>
      </c>
      <c r="D234" s="16" t="s">
        <v>125</v>
      </c>
      <c r="E234" s="74">
        <v>810123103</v>
      </c>
      <c r="F234" s="84"/>
      <c r="G234" s="101" t="s">
        <v>622</v>
      </c>
      <c r="H234" s="39">
        <f t="shared" ref="H234:J234" si="90">H235</f>
        <v>0</v>
      </c>
      <c r="I234" s="39">
        <f t="shared" si="90"/>
        <v>435</v>
      </c>
      <c r="J234" s="39">
        <f t="shared" si="90"/>
        <v>0</v>
      </c>
    </row>
    <row r="235" spans="1:10" ht="39.6" x14ac:dyDescent="0.25">
      <c r="A235" s="150"/>
      <c r="B235" s="25"/>
      <c r="C235" s="16" t="s">
        <v>97</v>
      </c>
      <c r="D235" s="16" t="s">
        <v>125</v>
      </c>
      <c r="E235" s="74">
        <v>810123103</v>
      </c>
      <c r="F235" s="84" t="s">
        <v>220</v>
      </c>
      <c r="G235" s="101" t="s">
        <v>221</v>
      </c>
      <c r="H235" s="39">
        <v>0</v>
      </c>
      <c r="I235" s="39">
        <v>435</v>
      </c>
      <c r="J235" s="39"/>
    </row>
    <row r="236" spans="1:10" ht="92.4" x14ac:dyDescent="0.25">
      <c r="A236" s="150"/>
      <c r="B236" s="25"/>
      <c r="C236" s="16" t="s">
        <v>97</v>
      </c>
      <c r="D236" s="16" t="s">
        <v>125</v>
      </c>
      <c r="E236" s="74">
        <v>810123104</v>
      </c>
      <c r="F236" s="84"/>
      <c r="G236" s="101" t="s">
        <v>623</v>
      </c>
      <c r="H236" s="39">
        <f>H237</f>
        <v>0</v>
      </c>
      <c r="I236" s="39">
        <f t="shared" ref="I236:J236" si="91">I237</f>
        <v>295.39999999999998</v>
      </c>
      <c r="J236" s="39">
        <f t="shared" si="91"/>
        <v>300</v>
      </c>
    </row>
    <row r="237" spans="1:10" ht="39.6" x14ac:dyDescent="0.25">
      <c r="A237" s="150"/>
      <c r="B237" s="25"/>
      <c r="C237" s="16" t="s">
        <v>97</v>
      </c>
      <c r="D237" s="16" t="s">
        <v>125</v>
      </c>
      <c r="E237" s="74">
        <v>810123104</v>
      </c>
      <c r="F237" s="84" t="s">
        <v>220</v>
      </c>
      <c r="G237" s="101" t="s">
        <v>221</v>
      </c>
      <c r="H237" s="39">
        <v>0</v>
      </c>
      <c r="I237" s="39">
        <v>295.39999999999998</v>
      </c>
      <c r="J237" s="39">
        <v>300</v>
      </c>
    </row>
    <row r="238" spans="1:10" ht="28.2" x14ac:dyDescent="0.3">
      <c r="A238" s="1"/>
      <c r="B238" s="25"/>
      <c r="C238" s="4" t="s">
        <v>98</v>
      </c>
      <c r="D238" s="3"/>
      <c r="E238" s="3"/>
      <c r="F238" s="3"/>
      <c r="G238" s="49" t="s">
        <v>50</v>
      </c>
      <c r="H238" s="95">
        <f>H239+H270+H305+H380</f>
        <v>232970.8</v>
      </c>
      <c r="I238" s="95">
        <f>I239+I270+I305+I380</f>
        <v>47756.5</v>
      </c>
      <c r="J238" s="95">
        <f>J239+J270+J305+J380</f>
        <v>47662.799999999996</v>
      </c>
    </row>
    <row r="239" spans="1:10" ht="14.4" x14ac:dyDescent="0.3">
      <c r="A239" s="1"/>
      <c r="B239" s="25"/>
      <c r="C239" s="30" t="s">
        <v>98</v>
      </c>
      <c r="D239" s="30" t="s">
        <v>91</v>
      </c>
      <c r="E239" s="30"/>
      <c r="F239" s="30"/>
      <c r="G239" s="27" t="s">
        <v>45</v>
      </c>
      <c r="H239" s="40">
        <f>H240</f>
        <v>6346.5</v>
      </c>
      <c r="I239" s="40">
        <f t="shared" ref="I239:J239" si="92">I240</f>
        <v>7017.8</v>
      </c>
      <c r="J239" s="40">
        <f t="shared" si="92"/>
        <v>6087.7999999999993</v>
      </c>
    </row>
    <row r="240" spans="1:10" ht="52.8" x14ac:dyDescent="0.25">
      <c r="A240" s="1"/>
      <c r="B240" s="25"/>
      <c r="C240" s="5" t="s">
        <v>98</v>
      </c>
      <c r="D240" s="5" t="s">
        <v>91</v>
      </c>
      <c r="E240" s="73" t="s">
        <v>158</v>
      </c>
      <c r="F240" s="16"/>
      <c r="G240" s="53" t="s">
        <v>447</v>
      </c>
      <c r="H240" s="99">
        <f>H241+H248+H263</f>
        <v>6346.5</v>
      </c>
      <c r="I240" s="99">
        <f t="shared" ref="I240:J240" si="93">I241+I248+I263</f>
        <v>7017.8</v>
      </c>
      <c r="J240" s="99">
        <f t="shared" si="93"/>
        <v>6087.7999999999993</v>
      </c>
    </row>
    <row r="241" spans="1:10" ht="39.6" x14ac:dyDescent="0.25">
      <c r="A241" s="1"/>
      <c r="B241" s="25"/>
      <c r="C241" s="47" t="s">
        <v>98</v>
      </c>
      <c r="D241" s="47" t="s">
        <v>91</v>
      </c>
      <c r="E241" s="52" t="s">
        <v>154</v>
      </c>
      <c r="F241" s="16"/>
      <c r="G241" s="48" t="s">
        <v>312</v>
      </c>
      <c r="H241" s="96">
        <f>H242+H245</f>
        <v>847.9</v>
      </c>
      <c r="I241" s="96">
        <f t="shared" ref="I241:J241" si="94">I242+I245</f>
        <v>950</v>
      </c>
      <c r="J241" s="96">
        <f t="shared" si="94"/>
        <v>950</v>
      </c>
    </row>
    <row r="242" spans="1:10" ht="39.6" x14ac:dyDescent="0.25">
      <c r="A242" s="1"/>
      <c r="B242" s="25"/>
      <c r="C242" s="84" t="s">
        <v>98</v>
      </c>
      <c r="D242" s="84" t="s">
        <v>91</v>
      </c>
      <c r="E242" s="21" t="s">
        <v>275</v>
      </c>
      <c r="F242" s="16"/>
      <c r="G242" s="103" t="s">
        <v>277</v>
      </c>
      <c r="H242" s="96">
        <f>H243</f>
        <v>150</v>
      </c>
      <c r="I242" s="96">
        <f>I243</f>
        <v>150</v>
      </c>
      <c r="J242" s="96">
        <f>J243</f>
        <v>150</v>
      </c>
    </row>
    <row r="243" spans="1:10" ht="52.8" x14ac:dyDescent="0.3">
      <c r="A243" s="1"/>
      <c r="B243" s="25"/>
      <c r="C243" s="16" t="s">
        <v>98</v>
      </c>
      <c r="D243" s="16" t="s">
        <v>91</v>
      </c>
      <c r="E243" s="191" t="s">
        <v>591</v>
      </c>
      <c r="F243" s="3"/>
      <c r="G243" s="101" t="s">
        <v>276</v>
      </c>
      <c r="H243" s="41">
        <f>SUM(H244:H244)</f>
        <v>150</v>
      </c>
      <c r="I243" s="41">
        <f>SUM(I244:I244)</f>
        <v>150</v>
      </c>
      <c r="J243" s="41">
        <f>SUM(J244:J244)</f>
        <v>150</v>
      </c>
    </row>
    <row r="244" spans="1:10" ht="39.6" x14ac:dyDescent="0.25">
      <c r="A244" s="1"/>
      <c r="B244" s="25"/>
      <c r="C244" s="16" t="s">
        <v>98</v>
      </c>
      <c r="D244" s="16" t="s">
        <v>91</v>
      </c>
      <c r="E244" s="191" t="s">
        <v>591</v>
      </c>
      <c r="F244" s="84" t="s">
        <v>220</v>
      </c>
      <c r="G244" s="101" t="s">
        <v>221</v>
      </c>
      <c r="H244" s="41">
        <v>150</v>
      </c>
      <c r="I244" s="41">
        <v>150</v>
      </c>
      <c r="J244" s="41">
        <v>150</v>
      </c>
    </row>
    <row r="245" spans="1:10" ht="39.6" x14ac:dyDescent="0.25">
      <c r="A245" s="1"/>
      <c r="B245" s="25"/>
      <c r="C245" s="16" t="s">
        <v>98</v>
      </c>
      <c r="D245" s="16" t="s">
        <v>91</v>
      </c>
      <c r="E245" s="21" t="s">
        <v>313</v>
      </c>
      <c r="F245" s="16"/>
      <c r="G245" s="103" t="s">
        <v>278</v>
      </c>
      <c r="H245" s="96">
        <f t="shared" ref="H245:J246" si="95">H246</f>
        <v>697.9</v>
      </c>
      <c r="I245" s="96">
        <f t="shared" si="95"/>
        <v>800</v>
      </c>
      <c r="J245" s="96">
        <f t="shared" si="95"/>
        <v>800</v>
      </c>
    </row>
    <row r="246" spans="1:10" ht="26.4" x14ac:dyDescent="0.3">
      <c r="A246" s="1"/>
      <c r="B246" s="25"/>
      <c r="C246" s="16" t="s">
        <v>98</v>
      </c>
      <c r="D246" s="16" t="s">
        <v>91</v>
      </c>
      <c r="E246" s="21" t="s">
        <v>592</v>
      </c>
      <c r="F246" s="3"/>
      <c r="G246" s="101" t="s">
        <v>358</v>
      </c>
      <c r="H246" s="41">
        <f t="shared" si="95"/>
        <v>697.9</v>
      </c>
      <c r="I246" s="41">
        <f t="shared" si="95"/>
        <v>800</v>
      </c>
      <c r="J246" s="41">
        <f t="shared" si="95"/>
        <v>800</v>
      </c>
    </row>
    <row r="247" spans="1:10" ht="39.6" x14ac:dyDescent="0.25">
      <c r="A247" s="1"/>
      <c r="B247" s="25"/>
      <c r="C247" s="16" t="s">
        <v>98</v>
      </c>
      <c r="D247" s="16" t="s">
        <v>91</v>
      </c>
      <c r="E247" s="21" t="s">
        <v>592</v>
      </c>
      <c r="F247" s="84" t="s">
        <v>220</v>
      </c>
      <c r="G247" s="101" t="s">
        <v>221</v>
      </c>
      <c r="H247" s="39">
        <v>697.9</v>
      </c>
      <c r="I247" s="39">
        <v>800</v>
      </c>
      <c r="J247" s="39">
        <v>800</v>
      </c>
    </row>
    <row r="248" spans="1:10" ht="39.6" x14ac:dyDescent="0.25">
      <c r="A248" s="1"/>
      <c r="B248" s="25"/>
      <c r="C248" s="47" t="s">
        <v>98</v>
      </c>
      <c r="D248" s="47" t="s">
        <v>91</v>
      </c>
      <c r="E248" s="52" t="s">
        <v>155</v>
      </c>
      <c r="F248" s="16"/>
      <c r="G248" s="48" t="s">
        <v>152</v>
      </c>
      <c r="H248" s="96">
        <f>H249+H256</f>
        <v>1462.9</v>
      </c>
      <c r="I248" s="96">
        <f t="shared" ref="I248:J248" si="96">I249+I256</f>
        <v>2180</v>
      </c>
      <c r="J248" s="96">
        <f t="shared" si="96"/>
        <v>2223.6999999999998</v>
      </c>
    </row>
    <row r="249" spans="1:10" ht="26.4" x14ac:dyDescent="0.25">
      <c r="A249" s="1"/>
      <c r="B249" s="25"/>
      <c r="C249" s="16" t="s">
        <v>98</v>
      </c>
      <c r="D249" s="16" t="s">
        <v>91</v>
      </c>
      <c r="E249" s="21" t="s">
        <v>279</v>
      </c>
      <c r="F249" s="84"/>
      <c r="G249" s="103" t="s">
        <v>280</v>
      </c>
      <c r="H249" s="96">
        <f>H250+H252+H254</f>
        <v>400</v>
      </c>
      <c r="I249" s="96">
        <f t="shared" ref="I249:J249" si="97">I250+I252+I254</f>
        <v>270</v>
      </c>
      <c r="J249" s="96">
        <f t="shared" si="97"/>
        <v>160</v>
      </c>
    </row>
    <row r="250" spans="1:10" ht="132" x14ac:dyDescent="0.3">
      <c r="A250" s="150"/>
      <c r="B250" s="25"/>
      <c r="C250" s="16" t="s">
        <v>98</v>
      </c>
      <c r="D250" s="16" t="s">
        <v>91</v>
      </c>
      <c r="E250" s="80">
        <v>520123261</v>
      </c>
      <c r="F250" s="3"/>
      <c r="G250" s="101" t="s">
        <v>281</v>
      </c>
      <c r="H250" s="41">
        <f>H251</f>
        <v>0</v>
      </c>
      <c r="I250" s="41">
        <f>I251</f>
        <v>100</v>
      </c>
      <c r="J250" s="41">
        <f>J251</f>
        <v>0</v>
      </c>
    </row>
    <row r="251" spans="1:10" ht="39.6" x14ac:dyDescent="0.25">
      <c r="A251" s="150"/>
      <c r="B251" s="25"/>
      <c r="C251" s="16" t="s">
        <v>98</v>
      </c>
      <c r="D251" s="16" t="s">
        <v>91</v>
      </c>
      <c r="E251" s="80">
        <v>520123261</v>
      </c>
      <c r="F251" s="84" t="s">
        <v>220</v>
      </c>
      <c r="G251" s="101" t="s">
        <v>221</v>
      </c>
      <c r="H251" s="41">
        <v>0</v>
      </c>
      <c r="I251" s="41">
        <v>100</v>
      </c>
      <c r="J251" s="41">
        <v>0</v>
      </c>
    </row>
    <row r="252" spans="1:10" ht="52.8" x14ac:dyDescent="0.25">
      <c r="A252" s="150"/>
      <c r="B252" s="25"/>
      <c r="C252" s="16" t="s">
        <v>98</v>
      </c>
      <c r="D252" s="16" t="s">
        <v>91</v>
      </c>
      <c r="E252" s="80">
        <v>520123262</v>
      </c>
      <c r="F252" s="16"/>
      <c r="G252" s="101" t="s">
        <v>314</v>
      </c>
      <c r="H252" s="41">
        <f>H253</f>
        <v>0</v>
      </c>
      <c r="I252" s="41">
        <f>I253</f>
        <v>20</v>
      </c>
      <c r="J252" s="41">
        <f>J253</f>
        <v>0</v>
      </c>
    </row>
    <row r="253" spans="1:10" ht="39.6" x14ac:dyDescent="0.25">
      <c r="A253" s="150"/>
      <c r="B253" s="25"/>
      <c r="C253" s="16" t="s">
        <v>98</v>
      </c>
      <c r="D253" s="16" t="s">
        <v>91</v>
      </c>
      <c r="E253" s="80">
        <v>520123262</v>
      </c>
      <c r="F253" s="84" t="s">
        <v>220</v>
      </c>
      <c r="G253" s="101" t="s">
        <v>221</v>
      </c>
      <c r="H253" s="41">
        <v>0</v>
      </c>
      <c r="I253" s="41">
        <v>20</v>
      </c>
      <c r="J253" s="41">
        <v>0</v>
      </c>
    </row>
    <row r="254" spans="1:10" ht="26.4" x14ac:dyDescent="0.25">
      <c r="A254" s="1"/>
      <c r="B254" s="25"/>
      <c r="C254" s="16" t="s">
        <v>98</v>
      </c>
      <c r="D254" s="16" t="s">
        <v>91</v>
      </c>
      <c r="E254" s="191" t="s">
        <v>593</v>
      </c>
      <c r="F254" s="84"/>
      <c r="G254" s="101" t="s">
        <v>594</v>
      </c>
      <c r="H254" s="41">
        <f>H255</f>
        <v>400</v>
      </c>
      <c r="I254" s="41">
        <f t="shared" ref="I254:J254" si="98">I255</f>
        <v>150</v>
      </c>
      <c r="J254" s="41">
        <f t="shared" si="98"/>
        <v>160</v>
      </c>
    </row>
    <row r="255" spans="1:10" ht="39.6" x14ac:dyDescent="0.25">
      <c r="A255" s="1"/>
      <c r="B255" s="25"/>
      <c r="C255" s="16" t="s">
        <v>98</v>
      </c>
      <c r="D255" s="16" t="s">
        <v>91</v>
      </c>
      <c r="E255" s="191" t="s">
        <v>593</v>
      </c>
      <c r="F255" s="84" t="s">
        <v>220</v>
      </c>
      <c r="G255" s="101" t="s">
        <v>221</v>
      </c>
      <c r="H255" s="41">
        <v>400</v>
      </c>
      <c r="I255" s="41">
        <v>150</v>
      </c>
      <c r="J255" s="41">
        <v>160</v>
      </c>
    </row>
    <row r="256" spans="1:10" ht="26.4" x14ac:dyDescent="0.25">
      <c r="A256" s="1"/>
      <c r="B256" s="25"/>
      <c r="C256" s="16" t="s">
        <v>98</v>
      </c>
      <c r="D256" s="16" t="s">
        <v>91</v>
      </c>
      <c r="E256" s="21" t="s">
        <v>282</v>
      </c>
      <c r="F256" s="84"/>
      <c r="G256" s="103" t="s">
        <v>595</v>
      </c>
      <c r="H256" s="41">
        <f>H257+H259+H261</f>
        <v>1062.9000000000001</v>
      </c>
      <c r="I256" s="41">
        <f t="shared" ref="I256:J256" si="99">I257+I259+I261</f>
        <v>1910</v>
      </c>
      <c r="J256" s="41">
        <f t="shared" si="99"/>
        <v>2063.6999999999998</v>
      </c>
    </row>
    <row r="257" spans="1:10" ht="38.25" customHeight="1" x14ac:dyDescent="0.25">
      <c r="A257" s="1"/>
      <c r="B257" s="25"/>
      <c r="C257" s="16" t="s">
        <v>98</v>
      </c>
      <c r="D257" s="16" t="s">
        <v>91</v>
      </c>
      <c r="E257" s="80">
        <v>520223264</v>
      </c>
      <c r="F257" s="84"/>
      <c r="G257" s="101" t="s">
        <v>596</v>
      </c>
      <c r="H257" s="41">
        <f>H258</f>
        <v>0</v>
      </c>
      <c r="I257" s="41">
        <f t="shared" ref="I257:J257" si="100">I258</f>
        <v>490</v>
      </c>
      <c r="J257" s="41">
        <f t="shared" si="100"/>
        <v>600</v>
      </c>
    </row>
    <row r="258" spans="1:10" ht="39.6" x14ac:dyDescent="0.25">
      <c r="A258" s="1"/>
      <c r="B258" s="25"/>
      <c r="C258" s="16" t="s">
        <v>98</v>
      </c>
      <c r="D258" s="16" t="s">
        <v>91</v>
      </c>
      <c r="E258" s="80">
        <v>520223264</v>
      </c>
      <c r="F258" s="84" t="s">
        <v>220</v>
      </c>
      <c r="G258" s="101" t="s">
        <v>221</v>
      </c>
      <c r="H258" s="41">
        <v>0</v>
      </c>
      <c r="I258" s="41">
        <v>490</v>
      </c>
      <c r="J258" s="41">
        <v>600</v>
      </c>
    </row>
    <row r="259" spans="1:10" ht="66" x14ac:dyDescent="0.25">
      <c r="A259" s="1"/>
      <c r="B259" s="25"/>
      <c r="C259" s="16" t="s">
        <v>98</v>
      </c>
      <c r="D259" s="16" t="s">
        <v>91</v>
      </c>
      <c r="E259" s="80">
        <v>520223265</v>
      </c>
      <c r="F259" s="84"/>
      <c r="G259" s="101" t="s">
        <v>597</v>
      </c>
      <c r="H259" s="41">
        <f>H260</f>
        <v>1062.9000000000001</v>
      </c>
      <c r="I259" s="41">
        <f t="shared" ref="I259:J259" si="101">I260</f>
        <v>1220</v>
      </c>
      <c r="J259" s="41">
        <f t="shared" si="101"/>
        <v>1463.7</v>
      </c>
    </row>
    <row r="260" spans="1:10" x14ac:dyDescent="0.25">
      <c r="A260" s="1"/>
      <c r="B260" s="25"/>
      <c r="C260" s="16" t="s">
        <v>98</v>
      </c>
      <c r="D260" s="16" t="s">
        <v>91</v>
      </c>
      <c r="E260" s="80">
        <v>520223265</v>
      </c>
      <c r="F260" s="113" t="s">
        <v>260</v>
      </c>
      <c r="G260" s="110" t="s">
        <v>284</v>
      </c>
      <c r="H260" s="41">
        <v>1062.9000000000001</v>
      </c>
      <c r="I260" s="41">
        <v>1220</v>
      </c>
      <c r="J260" s="41">
        <v>1463.7</v>
      </c>
    </row>
    <row r="261" spans="1:10" ht="29.25" customHeight="1" x14ac:dyDescent="0.25">
      <c r="A261" s="1"/>
      <c r="B261" s="25"/>
      <c r="C261" s="16" t="s">
        <v>98</v>
      </c>
      <c r="D261" s="16" t="s">
        <v>91</v>
      </c>
      <c r="E261" s="21" t="s">
        <v>598</v>
      </c>
      <c r="F261" s="84"/>
      <c r="G261" s="103" t="s">
        <v>285</v>
      </c>
      <c r="H261" s="41">
        <f>H262</f>
        <v>0</v>
      </c>
      <c r="I261" s="41">
        <f>I262</f>
        <v>200</v>
      </c>
      <c r="J261" s="41">
        <f>J262</f>
        <v>0</v>
      </c>
    </row>
    <row r="262" spans="1:10" ht="39.6" x14ac:dyDescent="0.25">
      <c r="A262" s="1"/>
      <c r="B262" s="25"/>
      <c r="C262" s="16" t="s">
        <v>98</v>
      </c>
      <c r="D262" s="16" t="s">
        <v>91</v>
      </c>
      <c r="E262" s="21" t="s">
        <v>598</v>
      </c>
      <c r="F262" s="84" t="s">
        <v>220</v>
      </c>
      <c r="G262" s="101" t="s">
        <v>221</v>
      </c>
      <c r="H262" s="111">
        <v>0</v>
      </c>
      <c r="I262" s="112">
        <v>200</v>
      </c>
      <c r="J262" s="112">
        <v>0</v>
      </c>
    </row>
    <row r="263" spans="1:10" ht="54" customHeight="1" x14ac:dyDescent="0.25">
      <c r="A263" s="1"/>
      <c r="B263" s="25"/>
      <c r="C263" s="16" t="s">
        <v>98</v>
      </c>
      <c r="D263" s="16" t="s">
        <v>91</v>
      </c>
      <c r="E263" s="52" t="s">
        <v>156</v>
      </c>
      <c r="F263" s="16"/>
      <c r="G263" s="48" t="s">
        <v>153</v>
      </c>
      <c r="H263" s="96">
        <f>H264+H267</f>
        <v>4035.7</v>
      </c>
      <c r="I263" s="96">
        <f>I264+I267</f>
        <v>3887.8</v>
      </c>
      <c r="J263" s="96">
        <f>J264+J267</f>
        <v>2914.1</v>
      </c>
    </row>
    <row r="264" spans="1:10" ht="79.2" x14ac:dyDescent="0.25">
      <c r="A264" s="1"/>
      <c r="B264" s="25"/>
      <c r="C264" s="16" t="s">
        <v>98</v>
      </c>
      <c r="D264" s="16" t="s">
        <v>91</v>
      </c>
      <c r="E264" s="21" t="s">
        <v>286</v>
      </c>
      <c r="F264" s="84"/>
      <c r="G264" s="103" t="s">
        <v>327</v>
      </c>
      <c r="H264" s="102">
        <f t="shared" ref="H264:J265" si="102">H265</f>
        <v>1635.7</v>
      </c>
      <c r="I264" s="102">
        <f t="shared" si="102"/>
        <v>1487.8</v>
      </c>
      <c r="J264" s="102">
        <f t="shared" si="102"/>
        <v>1487.8</v>
      </c>
    </row>
    <row r="265" spans="1:10" ht="66" x14ac:dyDescent="0.25">
      <c r="A265" s="1"/>
      <c r="B265" s="25"/>
      <c r="C265" s="84" t="s">
        <v>98</v>
      </c>
      <c r="D265" s="84" t="s">
        <v>91</v>
      </c>
      <c r="E265" s="80">
        <v>530123271</v>
      </c>
      <c r="F265" s="16"/>
      <c r="G265" s="101" t="s">
        <v>157</v>
      </c>
      <c r="H265" s="41">
        <f t="shared" si="102"/>
        <v>1635.7</v>
      </c>
      <c r="I265" s="41">
        <f t="shared" si="102"/>
        <v>1487.8</v>
      </c>
      <c r="J265" s="41">
        <f t="shared" si="102"/>
        <v>1487.8</v>
      </c>
    </row>
    <row r="266" spans="1:10" ht="39.6" x14ac:dyDescent="0.25">
      <c r="A266" s="1"/>
      <c r="B266" s="25"/>
      <c r="C266" s="16" t="s">
        <v>98</v>
      </c>
      <c r="D266" s="16" t="s">
        <v>91</v>
      </c>
      <c r="E266" s="80">
        <v>530123271</v>
      </c>
      <c r="F266" s="84" t="s">
        <v>220</v>
      </c>
      <c r="G266" s="101" t="s">
        <v>221</v>
      </c>
      <c r="H266" s="150">
        <v>1635.7</v>
      </c>
      <c r="I266" s="150">
        <v>1487.8</v>
      </c>
      <c r="J266" s="150">
        <v>1487.8</v>
      </c>
    </row>
    <row r="267" spans="1:10" ht="52.8" x14ac:dyDescent="0.25">
      <c r="A267" s="1"/>
      <c r="B267" s="25"/>
      <c r="C267" s="16" t="s">
        <v>98</v>
      </c>
      <c r="D267" s="16" t="s">
        <v>91</v>
      </c>
      <c r="E267" s="21" t="s">
        <v>287</v>
      </c>
      <c r="F267" s="16"/>
      <c r="G267" s="103" t="s">
        <v>599</v>
      </c>
      <c r="H267" s="41">
        <f t="shared" ref="H267:J268" si="103">H268</f>
        <v>2400</v>
      </c>
      <c r="I267" s="41">
        <f t="shared" si="103"/>
        <v>2400</v>
      </c>
      <c r="J267" s="41">
        <f t="shared" si="103"/>
        <v>1426.3</v>
      </c>
    </row>
    <row r="268" spans="1:10" ht="52.8" x14ac:dyDescent="0.25">
      <c r="A268" s="1"/>
      <c r="B268" s="25"/>
      <c r="C268" s="16" t="s">
        <v>98</v>
      </c>
      <c r="D268" s="16" t="s">
        <v>91</v>
      </c>
      <c r="E268" s="80">
        <v>530223272</v>
      </c>
      <c r="F268" s="16"/>
      <c r="G268" s="101" t="s">
        <v>600</v>
      </c>
      <c r="H268" s="41">
        <f t="shared" si="103"/>
        <v>2400</v>
      </c>
      <c r="I268" s="41">
        <f t="shared" si="103"/>
        <v>2400</v>
      </c>
      <c r="J268" s="41">
        <f t="shared" si="103"/>
        <v>1426.3</v>
      </c>
    </row>
    <row r="269" spans="1:10" ht="39.6" x14ac:dyDescent="0.25">
      <c r="A269" s="1"/>
      <c r="B269" s="25"/>
      <c r="C269" s="16" t="s">
        <v>98</v>
      </c>
      <c r="D269" s="16" t="s">
        <v>91</v>
      </c>
      <c r="E269" s="80">
        <v>530223272</v>
      </c>
      <c r="F269" s="84" t="s">
        <v>220</v>
      </c>
      <c r="G269" s="101" t="s">
        <v>221</v>
      </c>
      <c r="H269" s="41">
        <v>2400</v>
      </c>
      <c r="I269" s="41">
        <v>2400</v>
      </c>
      <c r="J269" s="41">
        <v>1426.3</v>
      </c>
    </row>
    <row r="270" spans="1:10" ht="14.4" x14ac:dyDescent="0.3">
      <c r="A270" s="1"/>
      <c r="B270" s="25"/>
      <c r="C270" s="30" t="s">
        <v>98</v>
      </c>
      <c r="D270" s="30" t="s">
        <v>92</v>
      </c>
      <c r="E270" s="30"/>
      <c r="F270" s="30"/>
      <c r="G270" s="27" t="s">
        <v>44</v>
      </c>
      <c r="H270" s="40">
        <f>H271+H276+H302</f>
        <v>52343.1</v>
      </c>
      <c r="I270" s="40">
        <f t="shared" ref="I270:J270" si="104">I271+I276</f>
        <v>20504.099999999999</v>
      </c>
      <c r="J270" s="40">
        <f t="shared" si="104"/>
        <v>21584.1</v>
      </c>
    </row>
    <row r="271" spans="1:10" ht="66" x14ac:dyDescent="0.25">
      <c r="A271" s="1"/>
      <c r="B271" s="25"/>
      <c r="C271" s="5" t="s">
        <v>98</v>
      </c>
      <c r="D271" s="5" t="s">
        <v>92</v>
      </c>
      <c r="E271" s="76">
        <v>400000000</v>
      </c>
      <c r="F271" s="16"/>
      <c r="G271" s="64" t="s">
        <v>446</v>
      </c>
      <c r="H271" s="99">
        <f t="shared" ref="H271:J271" si="105">H272</f>
        <v>12819.1</v>
      </c>
      <c r="I271" s="99">
        <f t="shared" si="105"/>
        <v>11619.1</v>
      </c>
      <c r="J271" s="99">
        <f t="shared" si="105"/>
        <v>11619.1</v>
      </c>
    </row>
    <row r="272" spans="1:10" ht="132" x14ac:dyDescent="0.25">
      <c r="A272" s="1"/>
      <c r="B272" s="25"/>
      <c r="C272" s="16" t="s">
        <v>98</v>
      </c>
      <c r="D272" s="16" t="s">
        <v>92</v>
      </c>
      <c r="E272" s="75">
        <v>430000000</v>
      </c>
      <c r="F272" s="16"/>
      <c r="G272" s="46" t="s">
        <v>315</v>
      </c>
      <c r="H272" s="96">
        <f>H274</f>
        <v>12819.1</v>
      </c>
      <c r="I272" s="96">
        <f>I274</f>
        <v>11619.1</v>
      </c>
      <c r="J272" s="96">
        <f>J274</f>
        <v>11619.1</v>
      </c>
    </row>
    <row r="273" spans="1:10" ht="39.6" x14ac:dyDescent="0.25">
      <c r="A273" s="1"/>
      <c r="B273" s="25"/>
      <c r="C273" s="16" t="s">
        <v>98</v>
      </c>
      <c r="D273" s="16" t="s">
        <v>92</v>
      </c>
      <c r="E273" s="74">
        <v>430200000</v>
      </c>
      <c r="F273" s="16"/>
      <c r="G273" s="100" t="s">
        <v>308</v>
      </c>
      <c r="H273" s="41">
        <f t="shared" ref="H273:J273" si="106">H274</f>
        <v>12819.1</v>
      </c>
      <c r="I273" s="41">
        <f t="shared" si="106"/>
        <v>11619.1</v>
      </c>
      <c r="J273" s="41">
        <f t="shared" si="106"/>
        <v>11619.1</v>
      </c>
    </row>
    <row r="274" spans="1:10" ht="66" customHeight="1" x14ac:dyDescent="0.25">
      <c r="A274" s="1"/>
      <c r="B274" s="25"/>
      <c r="C274" s="16" t="s">
        <v>98</v>
      </c>
      <c r="D274" s="16" t="s">
        <v>92</v>
      </c>
      <c r="E274" s="74">
        <v>430227330</v>
      </c>
      <c r="F274" s="16"/>
      <c r="G274" s="101" t="s">
        <v>175</v>
      </c>
      <c r="H274" s="41">
        <f>H275</f>
        <v>12819.1</v>
      </c>
      <c r="I274" s="41">
        <f>I275</f>
        <v>11619.1</v>
      </c>
      <c r="J274" s="41">
        <f>J275</f>
        <v>11619.1</v>
      </c>
    </row>
    <row r="275" spans="1:10" ht="66" x14ac:dyDescent="0.25">
      <c r="A275" s="1"/>
      <c r="B275" s="25"/>
      <c r="C275" s="16" t="s">
        <v>98</v>
      </c>
      <c r="D275" s="16" t="s">
        <v>92</v>
      </c>
      <c r="E275" s="74">
        <v>430227330</v>
      </c>
      <c r="F275" s="16" t="s">
        <v>13</v>
      </c>
      <c r="G275" s="101" t="s">
        <v>338</v>
      </c>
      <c r="H275" s="39">
        <v>12819.1</v>
      </c>
      <c r="I275" s="39">
        <v>11619.1</v>
      </c>
      <c r="J275" s="39">
        <v>11619.1</v>
      </c>
    </row>
    <row r="276" spans="1:10" ht="63" customHeight="1" x14ac:dyDescent="0.25">
      <c r="A276" s="1"/>
      <c r="B276" s="25"/>
      <c r="C276" s="5" t="s">
        <v>98</v>
      </c>
      <c r="D276" s="5" t="s">
        <v>92</v>
      </c>
      <c r="E276" s="82" t="s">
        <v>35</v>
      </c>
      <c r="F276" s="16"/>
      <c r="G276" s="53" t="s">
        <v>681</v>
      </c>
      <c r="H276" s="99">
        <f>H277+H286+H295</f>
        <v>39424</v>
      </c>
      <c r="I276" s="99">
        <f t="shared" ref="I276:J276" si="107">I277+I286+I295</f>
        <v>8885</v>
      </c>
      <c r="J276" s="99">
        <f t="shared" si="107"/>
        <v>9965</v>
      </c>
    </row>
    <row r="277" spans="1:10" ht="39.6" x14ac:dyDescent="0.25">
      <c r="A277" s="1"/>
      <c r="B277" s="25"/>
      <c r="C277" s="16" t="s">
        <v>98</v>
      </c>
      <c r="D277" s="16" t="s">
        <v>92</v>
      </c>
      <c r="E277" s="52" t="s">
        <v>36</v>
      </c>
      <c r="F277" s="16"/>
      <c r="G277" s="48" t="s">
        <v>687</v>
      </c>
      <c r="H277" s="96">
        <f>H278+H281</f>
        <v>483</v>
      </c>
      <c r="I277" s="96">
        <f>I278+I281</f>
        <v>485</v>
      </c>
      <c r="J277" s="96">
        <f>J278+J281</f>
        <v>565</v>
      </c>
    </row>
    <row r="278" spans="1:10" ht="39.6" x14ac:dyDescent="0.25">
      <c r="A278" s="1"/>
      <c r="B278" s="25"/>
      <c r="C278" s="16" t="s">
        <v>98</v>
      </c>
      <c r="D278" s="16" t="s">
        <v>92</v>
      </c>
      <c r="E278" s="21" t="s">
        <v>244</v>
      </c>
      <c r="F278" s="16"/>
      <c r="G278" s="103" t="s">
        <v>243</v>
      </c>
      <c r="H278" s="96">
        <f t="shared" ref="H278:J279" si="108">H279</f>
        <v>443</v>
      </c>
      <c r="I278" s="96">
        <f t="shared" si="108"/>
        <v>445</v>
      </c>
      <c r="J278" s="96">
        <f t="shared" si="108"/>
        <v>445</v>
      </c>
    </row>
    <row r="279" spans="1:10" ht="26.4" x14ac:dyDescent="0.3">
      <c r="A279" s="1"/>
      <c r="B279" s="25"/>
      <c r="C279" s="16" t="s">
        <v>98</v>
      </c>
      <c r="D279" s="16" t="s">
        <v>92</v>
      </c>
      <c r="E279" s="21" t="s">
        <v>604</v>
      </c>
      <c r="F279" s="3"/>
      <c r="G279" s="101" t="s">
        <v>194</v>
      </c>
      <c r="H279" s="41">
        <f t="shared" si="108"/>
        <v>443</v>
      </c>
      <c r="I279" s="41">
        <f t="shared" si="108"/>
        <v>445</v>
      </c>
      <c r="J279" s="41">
        <f t="shared" si="108"/>
        <v>445</v>
      </c>
    </row>
    <row r="280" spans="1:10" ht="39.6" x14ac:dyDescent="0.25">
      <c r="A280" s="1"/>
      <c r="B280" s="25"/>
      <c r="C280" s="16" t="s">
        <v>98</v>
      </c>
      <c r="D280" s="16" t="s">
        <v>92</v>
      </c>
      <c r="E280" s="21" t="s">
        <v>604</v>
      </c>
      <c r="F280" s="84" t="s">
        <v>220</v>
      </c>
      <c r="G280" s="101" t="s">
        <v>221</v>
      </c>
      <c r="H280" s="41">
        <v>443</v>
      </c>
      <c r="I280" s="39">
        <v>445</v>
      </c>
      <c r="J280" s="39">
        <v>445</v>
      </c>
    </row>
    <row r="281" spans="1:10" ht="39.6" x14ac:dyDescent="0.25">
      <c r="A281" s="1"/>
      <c r="B281" s="25"/>
      <c r="C281" s="16" t="s">
        <v>98</v>
      </c>
      <c r="D281" s="16" t="s">
        <v>92</v>
      </c>
      <c r="E281" s="21" t="s">
        <v>606</v>
      </c>
      <c r="F281" s="84"/>
      <c r="G281" s="103" t="s">
        <v>356</v>
      </c>
      <c r="H281" s="41">
        <f>H282+H284</f>
        <v>40</v>
      </c>
      <c r="I281" s="41">
        <f t="shared" ref="I281:J281" si="109">I282+I284</f>
        <v>40</v>
      </c>
      <c r="J281" s="41">
        <f t="shared" si="109"/>
        <v>120</v>
      </c>
    </row>
    <row r="282" spans="1:10" ht="26.4" x14ac:dyDescent="0.25">
      <c r="A282" s="1"/>
      <c r="B282" s="25"/>
      <c r="C282" s="16" t="s">
        <v>98</v>
      </c>
      <c r="D282" s="16" t="s">
        <v>92</v>
      </c>
      <c r="E282" s="21" t="s">
        <v>605</v>
      </c>
      <c r="F282" s="16"/>
      <c r="G282" s="101" t="s">
        <v>355</v>
      </c>
      <c r="H282" s="41">
        <f t="shared" ref="H282:J282" si="110">H283</f>
        <v>40</v>
      </c>
      <c r="I282" s="41">
        <f t="shared" si="110"/>
        <v>40</v>
      </c>
      <c r="J282" s="41">
        <f t="shared" si="110"/>
        <v>40</v>
      </c>
    </row>
    <row r="283" spans="1:10" ht="39.6" x14ac:dyDescent="0.25">
      <c r="A283" s="1"/>
      <c r="B283" s="25"/>
      <c r="C283" s="16" t="s">
        <v>98</v>
      </c>
      <c r="D283" s="16" t="s">
        <v>92</v>
      </c>
      <c r="E283" s="21" t="s">
        <v>605</v>
      </c>
      <c r="F283" s="84" t="s">
        <v>220</v>
      </c>
      <c r="G283" s="101" t="s">
        <v>221</v>
      </c>
      <c r="H283" s="41">
        <v>40</v>
      </c>
      <c r="I283" s="41">
        <v>40</v>
      </c>
      <c r="J283" s="41">
        <v>40</v>
      </c>
    </row>
    <row r="284" spans="1:10" ht="39.6" x14ac:dyDescent="0.25">
      <c r="A284" s="150"/>
      <c r="B284" s="25"/>
      <c r="C284" s="16" t="s">
        <v>98</v>
      </c>
      <c r="D284" s="16" t="s">
        <v>92</v>
      </c>
      <c r="E284" s="21" t="s">
        <v>688</v>
      </c>
      <c r="F284" s="84"/>
      <c r="G284" s="101" t="s">
        <v>689</v>
      </c>
      <c r="H284" s="41">
        <f>H285</f>
        <v>0</v>
      </c>
      <c r="I284" s="41">
        <f t="shared" ref="I284:J284" si="111">I285</f>
        <v>0</v>
      </c>
      <c r="J284" s="41">
        <f t="shared" si="111"/>
        <v>80</v>
      </c>
    </row>
    <row r="285" spans="1:10" ht="39.6" x14ac:dyDescent="0.25">
      <c r="A285" s="150"/>
      <c r="B285" s="25"/>
      <c r="C285" s="16" t="s">
        <v>98</v>
      </c>
      <c r="D285" s="16" t="s">
        <v>92</v>
      </c>
      <c r="E285" s="21" t="s">
        <v>688</v>
      </c>
      <c r="F285" s="84" t="s">
        <v>220</v>
      </c>
      <c r="G285" s="101" t="s">
        <v>221</v>
      </c>
      <c r="H285" s="41">
        <v>0</v>
      </c>
      <c r="I285" s="41">
        <v>0</v>
      </c>
      <c r="J285" s="41">
        <v>80</v>
      </c>
    </row>
    <row r="286" spans="1:10" ht="26.4" x14ac:dyDescent="0.25">
      <c r="A286" s="150"/>
      <c r="B286" s="25"/>
      <c r="C286" s="47" t="s">
        <v>98</v>
      </c>
      <c r="D286" s="47" t="s">
        <v>92</v>
      </c>
      <c r="E286" s="52" t="s">
        <v>398</v>
      </c>
      <c r="F286" s="16"/>
      <c r="G286" s="46" t="s">
        <v>365</v>
      </c>
      <c r="H286" s="96">
        <f>H287+H292</f>
        <v>18208.900000000001</v>
      </c>
      <c r="I286" s="96">
        <f t="shared" ref="I286:J286" si="112">I287+I292</f>
        <v>2800</v>
      </c>
      <c r="J286" s="96">
        <f t="shared" si="112"/>
        <v>2900</v>
      </c>
    </row>
    <row r="287" spans="1:10" ht="39.6" x14ac:dyDescent="0.25">
      <c r="A287" s="150"/>
      <c r="B287" s="25"/>
      <c r="C287" s="16" t="s">
        <v>98</v>
      </c>
      <c r="D287" s="16" t="s">
        <v>92</v>
      </c>
      <c r="E287" s="21" t="s">
        <v>607</v>
      </c>
      <c r="F287" s="16"/>
      <c r="G287" s="103" t="s">
        <v>318</v>
      </c>
      <c r="H287" s="102">
        <f>H288+H290</f>
        <v>840</v>
      </c>
      <c r="I287" s="102">
        <f t="shared" ref="I287:J287" si="113">I288+I290</f>
        <v>800</v>
      </c>
      <c r="J287" s="102">
        <f t="shared" si="113"/>
        <v>800</v>
      </c>
    </row>
    <row r="288" spans="1:10" ht="39.6" x14ac:dyDescent="0.25">
      <c r="A288" s="150"/>
      <c r="B288" s="25"/>
      <c r="C288" s="16" t="s">
        <v>98</v>
      </c>
      <c r="D288" s="16" t="s">
        <v>92</v>
      </c>
      <c r="E288" s="21" t="s">
        <v>608</v>
      </c>
      <c r="F288" s="16"/>
      <c r="G288" s="100" t="s">
        <v>195</v>
      </c>
      <c r="H288" s="41">
        <f>H289</f>
        <v>250</v>
      </c>
      <c r="I288" s="41">
        <f>I289</f>
        <v>250</v>
      </c>
      <c r="J288" s="41">
        <f>J289</f>
        <v>250</v>
      </c>
    </row>
    <row r="289" spans="1:10" ht="39.6" x14ac:dyDescent="0.25">
      <c r="A289" s="150"/>
      <c r="B289" s="25"/>
      <c r="C289" s="16" t="s">
        <v>98</v>
      </c>
      <c r="D289" s="16" t="s">
        <v>92</v>
      </c>
      <c r="E289" s="21" t="s">
        <v>608</v>
      </c>
      <c r="F289" s="84" t="s">
        <v>220</v>
      </c>
      <c r="G289" s="101" t="s">
        <v>221</v>
      </c>
      <c r="H289" s="41">
        <v>250</v>
      </c>
      <c r="I289" s="41">
        <v>250</v>
      </c>
      <c r="J289" s="41">
        <v>250</v>
      </c>
    </row>
    <row r="290" spans="1:10" ht="26.4" x14ac:dyDescent="0.25">
      <c r="A290" s="1"/>
      <c r="B290" s="25"/>
      <c r="C290" s="16" t="s">
        <v>98</v>
      </c>
      <c r="D290" s="16" t="s">
        <v>92</v>
      </c>
      <c r="E290" s="21" t="s">
        <v>610</v>
      </c>
      <c r="F290" s="84"/>
      <c r="G290" s="101" t="s">
        <v>609</v>
      </c>
      <c r="H290" s="41">
        <f>H291</f>
        <v>590</v>
      </c>
      <c r="I290" s="41">
        <f t="shared" ref="I290:J290" si="114">I291</f>
        <v>550</v>
      </c>
      <c r="J290" s="41">
        <f t="shared" si="114"/>
        <v>550</v>
      </c>
    </row>
    <row r="291" spans="1:10" ht="39.6" x14ac:dyDescent="0.25">
      <c r="A291" s="1"/>
      <c r="B291" s="25"/>
      <c r="C291" s="16" t="s">
        <v>98</v>
      </c>
      <c r="D291" s="16" t="s">
        <v>92</v>
      </c>
      <c r="E291" s="21" t="s">
        <v>610</v>
      </c>
      <c r="F291" s="84" t="s">
        <v>220</v>
      </c>
      <c r="G291" s="101" t="s">
        <v>221</v>
      </c>
      <c r="H291" s="41">
        <v>590</v>
      </c>
      <c r="I291" s="41">
        <v>550</v>
      </c>
      <c r="J291" s="41">
        <v>550</v>
      </c>
    </row>
    <row r="292" spans="1:10" ht="39.6" x14ac:dyDescent="0.25">
      <c r="A292" s="1"/>
      <c r="B292" s="25"/>
      <c r="C292" s="16" t="s">
        <v>98</v>
      </c>
      <c r="D292" s="16" t="s">
        <v>92</v>
      </c>
      <c r="E292" s="21" t="s">
        <v>612</v>
      </c>
      <c r="F292" s="84"/>
      <c r="G292" s="103" t="s">
        <v>396</v>
      </c>
      <c r="H292" s="41">
        <f t="shared" ref="H292:J293" si="115">H293</f>
        <v>17368.900000000001</v>
      </c>
      <c r="I292" s="41">
        <f t="shared" si="115"/>
        <v>2000</v>
      </c>
      <c r="J292" s="41">
        <f t="shared" si="115"/>
        <v>2100</v>
      </c>
    </row>
    <row r="293" spans="1:10" ht="39.6" x14ac:dyDescent="0.25">
      <c r="A293" s="1"/>
      <c r="B293" s="25"/>
      <c r="C293" s="16" t="s">
        <v>98</v>
      </c>
      <c r="D293" s="16" t="s">
        <v>92</v>
      </c>
      <c r="E293" s="21" t="s">
        <v>611</v>
      </c>
      <c r="F293" s="16"/>
      <c r="G293" s="101" t="s">
        <v>397</v>
      </c>
      <c r="H293" s="111">
        <f t="shared" si="115"/>
        <v>17368.900000000001</v>
      </c>
      <c r="I293" s="41">
        <f t="shared" si="115"/>
        <v>2000</v>
      </c>
      <c r="J293" s="41">
        <f t="shared" si="115"/>
        <v>2100</v>
      </c>
    </row>
    <row r="294" spans="1:10" ht="39.6" x14ac:dyDescent="0.25">
      <c r="A294" s="150"/>
      <c r="B294" s="25"/>
      <c r="C294" s="16" t="s">
        <v>98</v>
      </c>
      <c r="D294" s="16" t="s">
        <v>92</v>
      </c>
      <c r="E294" s="21" t="s">
        <v>611</v>
      </c>
      <c r="F294" s="84" t="s">
        <v>220</v>
      </c>
      <c r="G294" s="101" t="s">
        <v>221</v>
      </c>
      <c r="H294" s="111">
        <v>17368.900000000001</v>
      </c>
      <c r="I294" s="41">
        <v>2000</v>
      </c>
      <c r="J294" s="41">
        <v>2100</v>
      </c>
    </row>
    <row r="295" spans="1:10" ht="39.6" x14ac:dyDescent="0.25">
      <c r="A295" s="150"/>
      <c r="B295" s="25"/>
      <c r="C295" s="16" t="s">
        <v>98</v>
      </c>
      <c r="D295" s="16" t="s">
        <v>92</v>
      </c>
      <c r="E295" s="52" t="s">
        <v>37</v>
      </c>
      <c r="F295" s="16"/>
      <c r="G295" s="46" t="s">
        <v>613</v>
      </c>
      <c r="H295" s="111">
        <f>H296+H299</f>
        <v>20732.099999999999</v>
      </c>
      <c r="I295" s="111">
        <f t="shared" ref="I295:J295" si="116">I296+I299</f>
        <v>5600</v>
      </c>
      <c r="J295" s="111">
        <f t="shared" si="116"/>
        <v>6500</v>
      </c>
    </row>
    <row r="296" spans="1:10" ht="66" x14ac:dyDescent="0.25">
      <c r="A296" s="150"/>
      <c r="B296" s="25"/>
      <c r="C296" s="16" t="s">
        <v>98</v>
      </c>
      <c r="D296" s="16" t="s">
        <v>92</v>
      </c>
      <c r="E296" s="21" t="s">
        <v>245</v>
      </c>
      <c r="F296" s="16"/>
      <c r="G296" s="103" t="s">
        <v>246</v>
      </c>
      <c r="H296" s="111">
        <f>H297</f>
        <v>19821.8</v>
      </c>
      <c r="I296" s="111">
        <f t="shared" ref="I296:J297" si="117">I297</f>
        <v>1000</v>
      </c>
      <c r="J296" s="111">
        <f t="shared" si="117"/>
        <v>1000</v>
      </c>
    </row>
    <row r="297" spans="1:10" ht="39.6" x14ac:dyDescent="0.25">
      <c r="A297" s="150"/>
      <c r="B297" s="25"/>
      <c r="C297" s="16" t="s">
        <v>98</v>
      </c>
      <c r="D297" s="16" t="s">
        <v>92</v>
      </c>
      <c r="E297" s="21" t="s">
        <v>615</v>
      </c>
      <c r="F297" s="16"/>
      <c r="G297" s="103" t="s">
        <v>614</v>
      </c>
      <c r="H297" s="111">
        <f>H298</f>
        <v>19821.8</v>
      </c>
      <c r="I297" s="111">
        <f t="shared" si="117"/>
        <v>1000</v>
      </c>
      <c r="J297" s="111">
        <f t="shared" si="117"/>
        <v>1000</v>
      </c>
    </row>
    <row r="298" spans="1:10" ht="39.6" x14ac:dyDescent="0.25">
      <c r="A298" s="150"/>
      <c r="B298" s="25"/>
      <c r="C298" s="16" t="s">
        <v>98</v>
      </c>
      <c r="D298" s="16" t="s">
        <v>92</v>
      </c>
      <c r="E298" s="21" t="s">
        <v>615</v>
      </c>
      <c r="F298" s="84" t="s">
        <v>220</v>
      </c>
      <c r="G298" s="101" t="s">
        <v>221</v>
      </c>
      <c r="H298" s="111">
        <v>19821.8</v>
      </c>
      <c r="I298" s="41">
        <v>1000</v>
      </c>
      <c r="J298" s="41">
        <v>1000</v>
      </c>
    </row>
    <row r="299" spans="1:10" ht="26.4" x14ac:dyDescent="0.25">
      <c r="A299" s="150"/>
      <c r="B299" s="25"/>
      <c r="C299" s="16" t="s">
        <v>98</v>
      </c>
      <c r="D299" s="16" t="s">
        <v>92</v>
      </c>
      <c r="E299" s="21" t="s">
        <v>395</v>
      </c>
      <c r="F299" s="84"/>
      <c r="G299" s="103" t="s">
        <v>617</v>
      </c>
      <c r="H299" s="111">
        <f>H300</f>
        <v>910.3</v>
      </c>
      <c r="I299" s="111">
        <f t="shared" ref="I299:J300" si="118">I300</f>
        <v>4600</v>
      </c>
      <c r="J299" s="111">
        <f t="shared" si="118"/>
        <v>5500</v>
      </c>
    </row>
    <row r="300" spans="1:10" ht="26.4" x14ac:dyDescent="0.25">
      <c r="A300" s="150"/>
      <c r="B300" s="25"/>
      <c r="C300" s="16" t="s">
        <v>98</v>
      </c>
      <c r="D300" s="16" t="s">
        <v>92</v>
      </c>
      <c r="E300" s="21" t="s">
        <v>616</v>
      </c>
      <c r="F300" s="16"/>
      <c r="G300" s="103" t="s">
        <v>400</v>
      </c>
      <c r="H300" s="111">
        <f>H301</f>
        <v>910.3</v>
      </c>
      <c r="I300" s="111">
        <f t="shared" si="118"/>
        <v>4600</v>
      </c>
      <c r="J300" s="111">
        <f t="shared" si="118"/>
        <v>5500</v>
      </c>
    </row>
    <row r="301" spans="1:10" x14ac:dyDescent="0.25">
      <c r="A301" s="150"/>
      <c r="B301" s="25"/>
      <c r="C301" s="16" t="s">
        <v>98</v>
      </c>
      <c r="D301" s="16" t="s">
        <v>92</v>
      </c>
      <c r="E301" s="21" t="s">
        <v>616</v>
      </c>
      <c r="F301" s="113" t="s">
        <v>260</v>
      </c>
      <c r="G301" s="110" t="s">
        <v>284</v>
      </c>
      <c r="H301" s="111">
        <v>910.3</v>
      </c>
      <c r="I301" s="41">
        <v>4600</v>
      </c>
      <c r="J301" s="41">
        <v>5500</v>
      </c>
    </row>
    <row r="302" spans="1:10" ht="28.5" customHeight="1" x14ac:dyDescent="0.25">
      <c r="A302" s="150"/>
      <c r="B302" s="25"/>
      <c r="C302" s="16" t="s">
        <v>98</v>
      </c>
      <c r="D302" s="16" t="s">
        <v>92</v>
      </c>
      <c r="E302" s="84" t="s">
        <v>26</v>
      </c>
      <c r="F302" s="84"/>
      <c r="G302" s="103" t="s">
        <v>41</v>
      </c>
      <c r="H302" s="41">
        <f>H303</f>
        <v>100</v>
      </c>
      <c r="I302" s="41">
        <f t="shared" ref="I302:J302" si="119">I303</f>
        <v>0</v>
      </c>
      <c r="J302" s="41">
        <f t="shared" si="119"/>
        <v>0</v>
      </c>
    </row>
    <row r="303" spans="1:10" ht="42.75" customHeight="1" x14ac:dyDescent="0.25">
      <c r="A303" s="150"/>
      <c r="B303" s="25"/>
      <c r="C303" s="16" t="s">
        <v>98</v>
      </c>
      <c r="D303" s="16" t="s">
        <v>92</v>
      </c>
      <c r="E303" s="84" t="s">
        <v>762</v>
      </c>
      <c r="F303" s="16"/>
      <c r="G303" s="54" t="s">
        <v>761</v>
      </c>
      <c r="H303" s="41">
        <f>SUM(H304:H304)</f>
        <v>100</v>
      </c>
      <c r="I303" s="41">
        <f>SUM(I304:I304)</f>
        <v>0</v>
      </c>
      <c r="J303" s="41">
        <f>SUM(J304:J304)</f>
        <v>0</v>
      </c>
    </row>
    <row r="304" spans="1:10" ht="39.6" x14ac:dyDescent="0.25">
      <c r="A304" s="150"/>
      <c r="B304" s="25"/>
      <c r="C304" s="16" t="s">
        <v>98</v>
      </c>
      <c r="D304" s="16" t="s">
        <v>92</v>
      </c>
      <c r="E304" s="84" t="s">
        <v>762</v>
      </c>
      <c r="F304" s="84" t="s">
        <v>220</v>
      </c>
      <c r="G304" s="101" t="s">
        <v>221</v>
      </c>
      <c r="H304" s="39">
        <v>100</v>
      </c>
      <c r="I304" s="39">
        <v>0</v>
      </c>
      <c r="J304" s="39">
        <v>0</v>
      </c>
    </row>
    <row r="305" spans="1:10" ht="14.4" x14ac:dyDescent="0.3">
      <c r="A305" s="1"/>
      <c r="B305" s="25"/>
      <c r="C305" s="30" t="s">
        <v>98</v>
      </c>
      <c r="D305" s="30" t="s">
        <v>96</v>
      </c>
      <c r="E305" s="30"/>
      <c r="F305" s="30"/>
      <c r="G305" s="27" t="s">
        <v>51</v>
      </c>
      <c r="H305" s="40">
        <f>H306+H313+H356+H368+H377</f>
        <v>173100.3</v>
      </c>
      <c r="I305" s="40">
        <f t="shared" ref="I305:J305" si="120">I306+I313+I356+I368</f>
        <v>19053.7</v>
      </c>
      <c r="J305" s="40">
        <f t="shared" si="120"/>
        <v>18810</v>
      </c>
    </row>
    <row r="306" spans="1:10" ht="57" customHeight="1" x14ac:dyDescent="0.25">
      <c r="A306" s="1"/>
      <c r="B306" s="25"/>
      <c r="C306" s="84" t="s">
        <v>98</v>
      </c>
      <c r="D306" s="84" t="s">
        <v>96</v>
      </c>
      <c r="E306" s="78" t="s">
        <v>68</v>
      </c>
      <c r="F306" s="16"/>
      <c r="G306" s="63" t="s">
        <v>448</v>
      </c>
      <c r="H306" s="99">
        <f t="shared" ref="H306:J309" si="121">H307</f>
        <v>629.29999999999995</v>
      </c>
      <c r="I306" s="99">
        <f t="shared" si="121"/>
        <v>529.29999999999995</v>
      </c>
      <c r="J306" s="99">
        <f t="shared" si="121"/>
        <v>529.29999999999995</v>
      </c>
    </row>
    <row r="307" spans="1:10" ht="52.8" x14ac:dyDescent="0.25">
      <c r="A307" s="1"/>
      <c r="B307" s="25"/>
      <c r="C307" s="47" t="s">
        <v>98</v>
      </c>
      <c r="D307" s="47" t="s">
        <v>96</v>
      </c>
      <c r="E307" s="77" t="s">
        <v>69</v>
      </c>
      <c r="F307" s="16"/>
      <c r="G307" s="60" t="s">
        <v>603</v>
      </c>
      <c r="H307" s="96">
        <f t="shared" si="121"/>
        <v>629.29999999999995</v>
      </c>
      <c r="I307" s="96">
        <f t="shared" si="121"/>
        <v>529.29999999999995</v>
      </c>
      <c r="J307" s="96">
        <f t="shared" si="121"/>
        <v>529.29999999999995</v>
      </c>
    </row>
    <row r="308" spans="1:10" ht="66" x14ac:dyDescent="0.25">
      <c r="A308" s="1"/>
      <c r="B308" s="25"/>
      <c r="C308" s="84" t="s">
        <v>98</v>
      </c>
      <c r="D308" s="84" t="s">
        <v>96</v>
      </c>
      <c r="E308" s="74">
        <v>610100000</v>
      </c>
      <c r="F308" s="16"/>
      <c r="G308" s="101" t="s">
        <v>602</v>
      </c>
      <c r="H308" s="102">
        <f>H309+H311</f>
        <v>629.29999999999995</v>
      </c>
      <c r="I308" s="102">
        <f t="shared" ref="I308:J308" si="122">I309+I311</f>
        <v>529.29999999999995</v>
      </c>
      <c r="J308" s="102">
        <f t="shared" si="122"/>
        <v>529.29999999999995</v>
      </c>
    </row>
    <row r="309" spans="1:10" ht="39.6" x14ac:dyDescent="0.25">
      <c r="A309" s="1"/>
      <c r="B309" s="25"/>
      <c r="C309" s="84" t="s">
        <v>98</v>
      </c>
      <c r="D309" s="84" t="s">
        <v>96</v>
      </c>
      <c r="E309" s="192" t="s">
        <v>601</v>
      </c>
      <c r="F309" s="16"/>
      <c r="G309" s="101" t="s">
        <v>151</v>
      </c>
      <c r="H309" s="41">
        <f t="shared" si="121"/>
        <v>620.29999999999995</v>
      </c>
      <c r="I309" s="41">
        <f t="shared" si="121"/>
        <v>520.29999999999995</v>
      </c>
      <c r="J309" s="41">
        <f t="shared" si="121"/>
        <v>520.29999999999995</v>
      </c>
    </row>
    <row r="310" spans="1:10" ht="39.6" x14ac:dyDescent="0.25">
      <c r="A310" s="1"/>
      <c r="B310" s="25"/>
      <c r="C310" s="84" t="s">
        <v>98</v>
      </c>
      <c r="D310" s="84" t="s">
        <v>96</v>
      </c>
      <c r="E310" s="192" t="s">
        <v>601</v>
      </c>
      <c r="F310" s="84" t="s">
        <v>220</v>
      </c>
      <c r="G310" s="101" t="s">
        <v>221</v>
      </c>
      <c r="H310" s="41">
        <v>620.29999999999995</v>
      </c>
      <c r="I310" s="41">
        <v>520.29999999999995</v>
      </c>
      <c r="J310" s="41">
        <v>520.29999999999995</v>
      </c>
    </row>
    <row r="311" spans="1:10" ht="39.6" x14ac:dyDescent="0.25">
      <c r="A311" s="150"/>
      <c r="B311" s="25"/>
      <c r="C311" s="84" t="s">
        <v>98</v>
      </c>
      <c r="D311" s="84" t="s">
        <v>96</v>
      </c>
      <c r="E311" s="192" t="s">
        <v>682</v>
      </c>
      <c r="F311" s="84"/>
      <c r="G311" s="101" t="s">
        <v>683</v>
      </c>
      <c r="H311" s="41">
        <f>H312</f>
        <v>9</v>
      </c>
      <c r="I311" s="41">
        <f t="shared" ref="I311:J311" si="123">I312</f>
        <v>9</v>
      </c>
      <c r="J311" s="41">
        <f t="shared" si="123"/>
        <v>9</v>
      </c>
    </row>
    <row r="312" spans="1:10" ht="39.6" x14ac:dyDescent="0.25">
      <c r="A312" s="150"/>
      <c r="B312" s="25"/>
      <c r="C312" s="84" t="s">
        <v>98</v>
      </c>
      <c r="D312" s="84" t="s">
        <v>96</v>
      </c>
      <c r="E312" s="192" t="s">
        <v>682</v>
      </c>
      <c r="F312" s="84" t="s">
        <v>220</v>
      </c>
      <c r="G312" s="101" t="s">
        <v>221</v>
      </c>
      <c r="H312" s="41">
        <v>9</v>
      </c>
      <c r="I312" s="41">
        <v>9</v>
      </c>
      <c r="J312" s="41">
        <v>9</v>
      </c>
    </row>
    <row r="313" spans="1:10" ht="50.25" customHeight="1" x14ac:dyDescent="0.25">
      <c r="A313" s="1"/>
      <c r="B313" s="25"/>
      <c r="C313" s="5" t="s">
        <v>98</v>
      </c>
      <c r="D313" s="5" t="s">
        <v>96</v>
      </c>
      <c r="E313" s="73" t="s">
        <v>58</v>
      </c>
      <c r="F313" s="16"/>
      <c r="G313" s="53" t="s">
        <v>440</v>
      </c>
      <c r="H313" s="99">
        <f>H314+H325+H332+H340</f>
        <v>37254.199999999997</v>
      </c>
      <c r="I313" s="99">
        <f>I314+I325+I332+I340</f>
        <v>16307</v>
      </c>
      <c r="J313" s="99">
        <f t="shared" ref="J313" si="124">J314+J325+J332+J340</f>
        <v>16307</v>
      </c>
    </row>
    <row r="314" spans="1:10" ht="39.6" x14ac:dyDescent="0.25">
      <c r="A314" s="150"/>
      <c r="B314" s="25"/>
      <c r="C314" s="84" t="s">
        <v>98</v>
      </c>
      <c r="D314" s="84" t="s">
        <v>96</v>
      </c>
      <c r="E314" s="52" t="s">
        <v>59</v>
      </c>
      <c r="F314" s="47"/>
      <c r="G314" s="48" t="s">
        <v>196</v>
      </c>
      <c r="H314" s="96">
        <f>H315+H322</f>
        <v>9552.9</v>
      </c>
      <c r="I314" s="96">
        <f>I315+I322</f>
        <v>5450</v>
      </c>
      <c r="J314" s="96">
        <f t="shared" ref="J314" si="125">J315+J322</f>
        <v>5450</v>
      </c>
    </row>
    <row r="315" spans="1:10" ht="26.4" x14ac:dyDescent="0.25">
      <c r="A315" s="150"/>
      <c r="B315" s="25"/>
      <c r="C315" s="16" t="s">
        <v>98</v>
      </c>
      <c r="D315" s="84" t="s">
        <v>96</v>
      </c>
      <c r="E315" s="21" t="s">
        <v>247</v>
      </c>
      <c r="F315" s="47"/>
      <c r="G315" s="103" t="s">
        <v>264</v>
      </c>
      <c r="H315" s="96">
        <f>H316+H318+H320</f>
        <v>9252.9</v>
      </c>
      <c r="I315" s="96">
        <f>I316+I318+I320</f>
        <v>5100</v>
      </c>
      <c r="J315" s="96">
        <f t="shared" ref="J315" si="126">J316+J318+J320</f>
        <v>5100</v>
      </c>
    </row>
    <row r="316" spans="1:10" ht="39.6" x14ac:dyDescent="0.25">
      <c r="A316" s="150"/>
      <c r="B316" s="25"/>
      <c r="C316" s="16" t="s">
        <v>98</v>
      </c>
      <c r="D316" s="84" t="s">
        <v>96</v>
      </c>
      <c r="E316" s="74">
        <v>1210123505</v>
      </c>
      <c r="F316" s="21"/>
      <c r="G316" s="101" t="s">
        <v>632</v>
      </c>
      <c r="H316" s="41">
        <f>H317</f>
        <v>3473.5</v>
      </c>
      <c r="I316" s="41">
        <f t="shared" ref="I316:J316" si="127">I317</f>
        <v>1750</v>
      </c>
      <c r="J316" s="41">
        <f t="shared" si="127"/>
        <v>1750</v>
      </c>
    </row>
    <row r="317" spans="1:10" ht="39.6" x14ac:dyDescent="0.25">
      <c r="A317" s="150"/>
      <c r="B317" s="25"/>
      <c r="C317" s="84" t="s">
        <v>98</v>
      </c>
      <c r="D317" s="84" t="s">
        <v>96</v>
      </c>
      <c r="E317" s="74">
        <v>1210123505</v>
      </c>
      <c r="F317" s="84" t="s">
        <v>220</v>
      </c>
      <c r="G317" s="101" t="s">
        <v>221</v>
      </c>
      <c r="H317" s="39">
        <v>3473.5</v>
      </c>
      <c r="I317" s="39">
        <v>1750</v>
      </c>
      <c r="J317" s="39">
        <v>1750</v>
      </c>
    </row>
    <row r="318" spans="1:10" ht="66" x14ac:dyDescent="0.25">
      <c r="A318" s="150"/>
      <c r="B318" s="25"/>
      <c r="C318" s="84" t="s">
        <v>98</v>
      </c>
      <c r="D318" s="84" t="s">
        <v>96</v>
      </c>
      <c r="E318" s="74">
        <v>1210123510</v>
      </c>
      <c r="F318" s="21"/>
      <c r="G318" s="101" t="s">
        <v>248</v>
      </c>
      <c r="H318" s="41">
        <f>H319</f>
        <v>5279.4</v>
      </c>
      <c r="I318" s="41">
        <f>I319</f>
        <v>2850</v>
      </c>
      <c r="J318" s="41">
        <f>J319</f>
        <v>2850</v>
      </c>
    </row>
    <row r="319" spans="1:10" ht="39.6" x14ac:dyDescent="0.25">
      <c r="A319" s="150"/>
      <c r="B319" s="25"/>
      <c r="C319" s="16" t="s">
        <v>98</v>
      </c>
      <c r="D319" s="84" t="s">
        <v>96</v>
      </c>
      <c r="E319" s="74">
        <v>1210123510</v>
      </c>
      <c r="F319" s="84" t="s">
        <v>220</v>
      </c>
      <c r="G319" s="101" t="s">
        <v>221</v>
      </c>
      <c r="H319" s="41">
        <v>5279.4</v>
      </c>
      <c r="I319" s="41">
        <v>2850</v>
      </c>
      <c r="J319" s="41">
        <v>2850</v>
      </c>
    </row>
    <row r="320" spans="1:10" ht="26.4" x14ac:dyDescent="0.25">
      <c r="A320" s="150"/>
      <c r="B320" s="25"/>
      <c r="C320" s="84" t="s">
        <v>98</v>
      </c>
      <c r="D320" s="84" t="s">
        <v>96</v>
      </c>
      <c r="E320" s="74">
        <v>1210123515</v>
      </c>
      <c r="F320" s="16"/>
      <c r="G320" s="101" t="s">
        <v>24</v>
      </c>
      <c r="H320" s="41">
        <f>H321</f>
        <v>500</v>
      </c>
      <c r="I320" s="41">
        <f>I321</f>
        <v>500</v>
      </c>
      <c r="J320" s="41">
        <f>J321</f>
        <v>500</v>
      </c>
    </row>
    <row r="321" spans="1:10" ht="39.6" x14ac:dyDescent="0.25">
      <c r="A321" s="150"/>
      <c r="B321" s="25"/>
      <c r="C321" s="84" t="s">
        <v>98</v>
      </c>
      <c r="D321" s="84" t="s">
        <v>96</v>
      </c>
      <c r="E321" s="74">
        <v>1210123515</v>
      </c>
      <c r="F321" s="84" t="s">
        <v>220</v>
      </c>
      <c r="G321" s="101" t="s">
        <v>221</v>
      </c>
      <c r="H321" s="41">
        <v>500</v>
      </c>
      <c r="I321" s="41">
        <v>500</v>
      </c>
      <c r="J321" s="41">
        <v>500</v>
      </c>
    </row>
    <row r="322" spans="1:10" ht="28.5" customHeight="1" x14ac:dyDescent="0.25">
      <c r="A322" s="150"/>
      <c r="B322" s="25"/>
      <c r="C322" s="47" t="s">
        <v>98</v>
      </c>
      <c r="D322" s="47" t="s">
        <v>96</v>
      </c>
      <c r="E322" s="21" t="s">
        <v>304</v>
      </c>
      <c r="F322" s="84"/>
      <c r="G322" s="103" t="s">
        <v>305</v>
      </c>
      <c r="H322" s="41">
        <f>H323</f>
        <v>300</v>
      </c>
      <c r="I322" s="41">
        <f t="shared" ref="I322:J322" si="128">I323</f>
        <v>350</v>
      </c>
      <c r="J322" s="41">
        <f t="shared" si="128"/>
        <v>350</v>
      </c>
    </row>
    <row r="323" spans="1:10" ht="26.4" x14ac:dyDescent="0.25">
      <c r="A323" s="150"/>
      <c r="B323" s="25"/>
      <c r="C323" s="16" t="s">
        <v>98</v>
      </c>
      <c r="D323" s="84" t="s">
        <v>96</v>
      </c>
      <c r="E323" s="74">
        <v>1210223520</v>
      </c>
      <c r="F323" s="16"/>
      <c r="G323" s="101" t="s">
        <v>249</v>
      </c>
      <c r="H323" s="41">
        <f>H324</f>
        <v>300</v>
      </c>
      <c r="I323" s="41">
        <f>I324</f>
        <v>350</v>
      </c>
      <c r="J323" s="41">
        <f>J324</f>
        <v>350</v>
      </c>
    </row>
    <row r="324" spans="1:10" ht="39.6" x14ac:dyDescent="0.25">
      <c r="A324" s="150"/>
      <c r="B324" s="25"/>
      <c r="C324" s="84" t="s">
        <v>98</v>
      </c>
      <c r="D324" s="84" t="s">
        <v>96</v>
      </c>
      <c r="E324" s="74">
        <v>1210223520</v>
      </c>
      <c r="F324" s="84" t="s">
        <v>220</v>
      </c>
      <c r="G324" s="101" t="s">
        <v>221</v>
      </c>
      <c r="H324" s="39">
        <v>300</v>
      </c>
      <c r="I324" s="39">
        <v>350</v>
      </c>
      <c r="J324" s="39">
        <v>350</v>
      </c>
    </row>
    <row r="325" spans="1:10" ht="26.4" x14ac:dyDescent="0.25">
      <c r="A325" s="150"/>
      <c r="B325" s="25"/>
      <c r="C325" s="84" t="s">
        <v>98</v>
      </c>
      <c r="D325" s="84" t="s">
        <v>96</v>
      </c>
      <c r="E325" s="52" t="s">
        <v>60</v>
      </c>
      <c r="F325" s="47"/>
      <c r="G325" s="48" t="s">
        <v>27</v>
      </c>
      <c r="H325" s="96">
        <f>H326+H330</f>
        <v>1610.5</v>
      </c>
      <c r="I325" s="96">
        <f>I326+I330</f>
        <v>1325</v>
      </c>
      <c r="J325" s="96">
        <f t="shared" ref="J325" si="129">J326+J330</f>
        <v>1325</v>
      </c>
    </row>
    <row r="326" spans="1:10" ht="14.25" customHeight="1" x14ac:dyDescent="0.25">
      <c r="A326" s="1"/>
      <c r="B326" s="25"/>
      <c r="C326" s="84" t="s">
        <v>98</v>
      </c>
      <c r="D326" s="84" t="s">
        <v>96</v>
      </c>
      <c r="E326" s="21" t="s">
        <v>250</v>
      </c>
      <c r="F326" s="47"/>
      <c r="G326" s="103" t="s">
        <v>251</v>
      </c>
      <c r="H326" s="102">
        <f t="shared" ref="H326:J327" si="130">H327</f>
        <v>1610.5</v>
      </c>
      <c r="I326" s="102">
        <f t="shared" si="130"/>
        <v>850</v>
      </c>
      <c r="J326" s="102">
        <f t="shared" si="130"/>
        <v>850</v>
      </c>
    </row>
    <row r="327" spans="1:10" ht="26.4" x14ac:dyDescent="0.25">
      <c r="A327" s="1"/>
      <c r="B327" s="25"/>
      <c r="C327" s="84" t="s">
        <v>98</v>
      </c>
      <c r="D327" s="84" t="s">
        <v>96</v>
      </c>
      <c r="E327" s="80">
        <v>1220123525</v>
      </c>
      <c r="F327" s="16"/>
      <c r="G327" s="101" t="s">
        <v>197</v>
      </c>
      <c r="H327" s="41">
        <f t="shared" si="130"/>
        <v>1610.5</v>
      </c>
      <c r="I327" s="41">
        <f t="shared" si="130"/>
        <v>850</v>
      </c>
      <c r="J327" s="41">
        <f t="shared" si="130"/>
        <v>850</v>
      </c>
    </row>
    <row r="328" spans="1:10" ht="39.6" x14ac:dyDescent="0.25">
      <c r="A328" s="1"/>
      <c r="B328" s="25"/>
      <c r="C328" s="84" t="s">
        <v>98</v>
      </c>
      <c r="D328" s="84" t="s">
        <v>96</v>
      </c>
      <c r="E328" s="80">
        <v>1220123525</v>
      </c>
      <c r="F328" s="84" t="s">
        <v>220</v>
      </c>
      <c r="G328" s="101" t="s">
        <v>221</v>
      </c>
      <c r="H328" s="41">
        <v>1610.5</v>
      </c>
      <c r="I328" s="41">
        <v>850</v>
      </c>
      <c r="J328" s="41">
        <v>850</v>
      </c>
    </row>
    <row r="329" spans="1:10" ht="39.6" x14ac:dyDescent="0.25">
      <c r="A329" s="1"/>
      <c r="B329" s="25"/>
      <c r="C329" s="84" t="s">
        <v>98</v>
      </c>
      <c r="D329" s="84" t="s">
        <v>96</v>
      </c>
      <c r="E329" s="21" t="s">
        <v>634</v>
      </c>
      <c r="F329" s="84"/>
      <c r="G329" s="103" t="s">
        <v>633</v>
      </c>
      <c r="H329" s="41">
        <f>H330</f>
        <v>0</v>
      </c>
      <c r="I329" s="41">
        <f t="shared" ref="I329:J329" si="131">I330</f>
        <v>475</v>
      </c>
      <c r="J329" s="41">
        <f t="shared" si="131"/>
        <v>475</v>
      </c>
    </row>
    <row r="330" spans="1:10" ht="26.4" x14ac:dyDescent="0.25">
      <c r="A330" s="1"/>
      <c r="B330" s="25"/>
      <c r="C330" s="84" t="s">
        <v>98</v>
      </c>
      <c r="D330" s="84" t="s">
        <v>96</v>
      </c>
      <c r="E330" s="80">
        <v>1220223530</v>
      </c>
      <c r="F330" s="16"/>
      <c r="G330" s="101" t="s">
        <v>198</v>
      </c>
      <c r="H330" s="41">
        <f>H331</f>
        <v>0</v>
      </c>
      <c r="I330" s="41">
        <f>I331</f>
        <v>475</v>
      </c>
      <c r="J330" s="41">
        <f>J331</f>
        <v>475</v>
      </c>
    </row>
    <row r="331" spans="1:10" ht="39.6" x14ac:dyDescent="0.25">
      <c r="A331" s="1"/>
      <c r="B331" s="25"/>
      <c r="C331" s="84" t="s">
        <v>98</v>
      </c>
      <c r="D331" s="84" t="s">
        <v>96</v>
      </c>
      <c r="E331" s="80">
        <v>1220223530</v>
      </c>
      <c r="F331" s="84" t="s">
        <v>220</v>
      </c>
      <c r="G331" s="101" t="s">
        <v>221</v>
      </c>
      <c r="H331" s="39">
        <v>0</v>
      </c>
      <c r="I331" s="39">
        <v>475</v>
      </c>
      <c r="J331" s="39">
        <v>475</v>
      </c>
    </row>
    <row r="332" spans="1:10" ht="39.6" x14ac:dyDescent="0.25">
      <c r="A332" s="1"/>
      <c r="B332" s="25"/>
      <c r="C332" s="84" t="s">
        <v>98</v>
      </c>
      <c r="D332" s="84" t="s">
        <v>96</v>
      </c>
      <c r="E332" s="52" t="s">
        <v>61</v>
      </c>
      <c r="F332" s="47"/>
      <c r="G332" s="48" t="s">
        <v>199</v>
      </c>
      <c r="H332" s="96">
        <f>H333</f>
        <v>4975</v>
      </c>
      <c r="I332" s="96">
        <f>I333</f>
        <v>4407</v>
      </c>
      <c r="J332" s="96">
        <f t="shared" ref="J332" si="132">J333</f>
        <v>4407</v>
      </c>
    </row>
    <row r="333" spans="1:10" ht="52.8" x14ac:dyDescent="0.25">
      <c r="A333" s="1"/>
      <c r="B333" s="25"/>
      <c r="C333" s="84" t="s">
        <v>98</v>
      </c>
      <c r="D333" s="84" t="s">
        <v>96</v>
      </c>
      <c r="E333" s="21" t="s">
        <v>252</v>
      </c>
      <c r="F333" s="47"/>
      <c r="G333" s="103" t="s">
        <v>253</v>
      </c>
      <c r="H333" s="102">
        <f>H334+H336+H338</f>
        <v>4975</v>
      </c>
      <c r="I333" s="102">
        <f>I334+I336+I338</f>
        <v>4407</v>
      </c>
      <c r="J333" s="102">
        <f t="shared" ref="J333" si="133">J334+J336+J338</f>
        <v>4407</v>
      </c>
    </row>
    <row r="334" spans="1:10" ht="26.4" x14ac:dyDescent="0.25">
      <c r="A334" s="150"/>
      <c r="B334" s="25"/>
      <c r="C334" s="84" t="s">
        <v>98</v>
      </c>
      <c r="D334" s="84" t="s">
        <v>96</v>
      </c>
      <c r="E334" s="21" t="s">
        <v>635</v>
      </c>
      <c r="F334" s="16"/>
      <c r="G334" s="101" t="s">
        <v>320</v>
      </c>
      <c r="H334" s="41">
        <f>H335</f>
        <v>3800</v>
      </c>
      <c r="I334" s="41">
        <f>I335</f>
        <v>3800</v>
      </c>
      <c r="J334" s="41">
        <f>J335</f>
        <v>3800</v>
      </c>
    </row>
    <row r="335" spans="1:10" ht="39.6" x14ac:dyDescent="0.25">
      <c r="A335" s="150"/>
      <c r="B335" s="25"/>
      <c r="C335" s="84" t="s">
        <v>98</v>
      </c>
      <c r="D335" s="84" t="s">
        <v>96</v>
      </c>
      <c r="E335" s="21" t="s">
        <v>635</v>
      </c>
      <c r="F335" s="84" t="s">
        <v>220</v>
      </c>
      <c r="G335" s="101" t="s">
        <v>221</v>
      </c>
      <c r="H335" s="41">
        <v>3800</v>
      </c>
      <c r="I335" s="41">
        <v>3800</v>
      </c>
      <c r="J335" s="41">
        <v>3800</v>
      </c>
    </row>
    <row r="336" spans="1:10" ht="26.4" x14ac:dyDescent="0.25">
      <c r="A336" s="150"/>
      <c r="B336" s="25"/>
      <c r="C336" s="84" t="s">
        <v>98</v>
      </c>
      <c r="D336" s="84" t="s">
        <v>96</v>
      </c>
      <c r="E336" s="21" t="s">
        <v>636</v>
      </c>
      <c r="F336" s="16"/>
      <c r="G336" s="101" t="s">
        <v>25</v>
      </c>
      <c r="H336" s="41">
        <f>H337</f>
        <v>1170</v>
      </c>
      <c r="I336" s="41">
        <f>I337</f>
        <v>600</v>
      </c>
      <c r="J336" s="41">
        <f>J337</f>
        <v>600</v>
      </c>
    </row>
    <row r="337" spans="1:10" ht="39.6" x14ac:dyDescent="0.25">
      <c r="A337" s="150"/>
      <c r="B337" s="25"/>
      <c r="C337" s="84" t="s">
        <v>98</v>
      </c>
      <c r="D337" s="84" t="s">
        <v>96</v>
      </c>
      <c r="E337" s="21" t="s">
        <v>636</v>
      </c>
      <c r="F337" s="84" t="s">
        <v>220</v>
      </c>
      <c r="G337" s="101" t="s">
        <v>221</v>
      </c>
      <c r="H337" s="41">
        <v>1170</v>
      </c>
      <c r="I337" s="41">
        <v>600</v>
      </c>
      <c r="J337" s="41">
        <v>600</v>
      </c>
    </row>
    <row r="338" spans="1:10" ht="26.4" x14ac:dyDescent="0.25">
      <c r="A338" s="150"/>
      <c r="B338" s="25"/>
      <c r="C338" s="84" t="s">
        <v>98</v>
      </c>
      <c r="D338" s="84" t="s">
        <v>96</v>
      </c>
      <c r="E338" s="21" t="s">
        <v>637</v>
      </c>
      <c r="F338" s="16"/>
      <c r="G338" s="101" t="s">
        <v>200</v>
      </c>
      <c r="H338" s="41">
        <f>H339</f>
        <v>5</v>
      </c>
      <c r="I338" s="41">
        <f>I339</f>
        <v>7</v>
      </c>
      <c r="J338" s="41">
        <f>J339</f>
        <v>7</v>
      </c>
    </row>
    <row r="339" spans="1:10" ht="39.6" x14ac:dyDescent="0.25">
      <c r="A339" s="150"/>
      <c r="B339" s="25"/>
      <c r="C339" s="84" t="s">
        <v>98</v>
      </c>
      <c r="D339" s="84" t="s">
        <v>96</v>
      </c>
      <c r="E339" s="21" t="s">
        <v>637</v>
      </c>
      <c r="F339" s="84" t="s">
        <v>220</v>
      </c>
      <c r="G339" s="101" t="s">
        <v>221</v>
      </c>
      <c r="H339" s="41">
        <v>5</v>
      </c>
      <c r="I339" s="41">
        <v>7</v>
      </c>
      <c r="J339" s="41">
        <v>7</v>
      </c>
    </row>
    <row r="340" spans="1:10" ht="52.8" x14ac:dyDescent="0.25">
      <c r="A340" s="150"/>
      <c r="B340" s="25"/>
      <c r="C340" s="84" t="s">
        <v>98</v>
      </c>
      <c r="D340" s="84" t="s">
        <v>96</v>
      </c>
      <c r="E340" s="52" t="s">
        <v>638</v>
      </c>
      <c r="F340" s="16"/>
      <c r="G340" s="60" t="s">
        <v>639</v>
      </c>
      <c r="H340" s="41">
        <f>H341+H348+H351</f>
        <v>21115.8</v>
      </c>
      <c r="I340" s="41">
        <f>I341+I348+I351</f>
        <v>5125</v>
      </c>
      <c r="J340" s="41">
        <f>J341+J348+J351</f>
        <v>5125</v>
      </c>
    </row>
    <row r="341" spans="1:10" ht="66" x14ac:dyDescent="0.25">
      <c r="A341" s="150"/>
      <c r="B341" s="25"/>
      <c r="C341" s="84" t="s">
        <v>98</v>
      </c>
      <c r="D341" s="84" t="s">
        <v>96</v>
      </c>
      <c r="E341" s="21" t="s">
        <v>641</v>
      </c>
      <c r="F341" s="16"/>
      <c r="G341" s="103" t="s">
        <v>640</v>
      </c>
      <c r="H341" s="41">
        <f>H342+H344+H346</f>
        <v>8506.9</v>
      </c>
      <c r="I341" s="41">
        <f>I342+I344+I346</f>
        <v>265</v>
      </c>
      <c r="J341" s="41">
        <f t="shared" ref="J341" si="134">J342+J344+J346</f>
        <v>265</v>
      </c>
    </row>
    <row r="342" spans="1:10" ht="26.4" x14ac:dyDescent="0.25">
      <c r="A342" s="150"/>
      <c r="B342" s="25"/>
      <c r="C342" s="84" t="s">
        <v>98</v>
      </c>
      <c r="D342" s="84" t="s">
        <v>96</v>
      </c>
      <c r="E342" s="21" t="s">
        <v>642</v>
      </c>
      <c r="F342" s="16"/>
      <c r="G342" s="101" t="s">
        <v>399</v>
      </c>
      <c r="H342" s="41">
        <f>H343</f>
        <v>500</v>
      </c>
      <c r="I342" s="41">
        <f>I343</f>
        <v>250</v>
      </c>
      <c r="J342" s="41">
        <f>J343</f>
        <v>250</v>
      </c>
    </row>
    <row r="343" spans="1:10" ht="39.6" x14ac:dyDescent="0.25">
      <c r="A343" s="150"/>
      <c r="B343" s="25"/>
      <c r="C343" s="84" t="s">
        <v>98</v>
      </c>
      <c r="D343" s="84" t="s">
        <v>96</v>
      </c>
      <c r="E343" s="21" t="s">
        <v>642</v>
      </c>
      <c r="F343" s="84" t="s">
        <v>220</v>
      </c>
      <c r="G343" s="101" t="s">
        <v>221</v>
      </c>
      <c r="H343" s="41">
        <v>500</v>
      </c>
      <c r="I343" s="41">
        <v>250</v>
      </c>
      <c r="J343" s="41">
        <v>250</v>
      </c>
    </row>
    <row r="344" spans="1:10" ht="26.4" x14ac:dyDescent="0.25">
      <c r="A344" s="150"/>
      <c r="B344" s="25"/>
      <c r="C344" s="84" t="s">
        <v>98</v>
      </c>
      <c r="D344" s="84" t="s">
        <v>96</v>
      </c>
      <c r="E344" s="21" t="s">
        <v>643</v>
      </c>
      <c r="F344" s="84"/>
      <c r="G344" s="101" t="s">
        <v>433</v>
      </c>
      <c r="H344" s="41">
        <f>H345</f>
        <v>8006.9</v>
      </c>
      <c r="I344" s="41">
        <f t="shared" ref="I344:J344" si="135">I345</f>
        <v>0</v>
      </c>
      <c r="J344" s="41">
        <f t="shared" si="135"/>
        <v>0</v>
      </c>
    </row>
    <row r="345" spans="1:10" ht="39.6" x14ac:dyDescent="0.25">
      <c r="A345" s="150"/>
      <c r="B345" s="25"/>
      <c r="C345" s="84" t="s">
        <v>98</v>
      </c>
      <c r="D345" s="84" t="s">
        <v>96</v>
      </c>
      <c r="E345" s="21" t="s">
        <v>643</v>
      </c>
      <c r="F345" s="84" t="s">
        <v>220</v>
      </c>
      <c r="G345" s="101" t="s">
        <v>221</v>
      </c>
      <c r="H345" s="41">
        <v>8006.9</v>
      </c>
      <c r="I345" s="41">
        <v>0</v>
      </c>
      <c r="J345" s="41">
        <v>0</v>
      </c>
    </row>
    <row r="346" spans="1:10" ht="52.8" x14ac:dyDescent="0.25">
      <c r="A346" s="150"/>
      <c r="B346" s="25"/>
      <c r="C346" s="84" t="s">
        <v>98</v>
      </c>
      <c r="D346" s="84" t="s">
        <v>96</v>
      </c>
      <c r="E346" s="21" t="s">
        <v>645</v>
      </c>
      <c r="F346" s="84"/>
      <c r="G346" s="101" t="s">
        <v>644</v>
      </c>
      <c r="H346" s="41">
        <f>H347</f>
        <v>0</v>
      </c>
      <c r="I346" s="41">
        <f t="shared" ref="I346:J346" si="136">I347</f>
        <v>15</v>
      </c>
      <c r="J346" s="41">
        <f t="shared" si="136"/>
        <v>15</v>
      </c>
    </row>
    <row r="347" spans="1:10" ht="39.6" x14ac:dyDescent="0.25">
      <c r="A347" s="150"/>
      <c r="B347" s="25"/>
      <c r="C347" s="84" t="s">
        <v>98</v>
      </c>
      <c r="D347" s="84" t="s">
        <v>96</v>
      </c>
      <c r="E347" s="21" t="s">
        <v>645</v>
      </c>
      <c r="F347" s="84" t="s">
        <v>220</v>
      </c>
      <c r="G347" s="101" t="s">
        <v>221</v>
      </c>
      <c r="H347" s="41">
        <v>0</v>
      </c>
      <c r="I347" s="41">
        <v>15</v>
      </c>
      <c r="J347" s="41">
        <v>15</v>
      </c>
    </row>
    <row r="348" spans="1:10" ht="39.6" x14ac:dyDescent="0.25">
      <c r="A348" s="150"/>
      <c r="B348" s="25"/>
      <c r="C348" s="84" t="s">
        <v>98</v>
      </c>
      <c r="D348" s="84" t="s">
        <v>96</v>
      </c>
      <c r="E348" s="21" t="s">
        <v>646</v>
      </c>
      <c r="F348" s="16"/>
      <c r="G348" s="103" t="s">
        <v>647</v>
      </c>
      <c r="H348" s="41">
        <f>H349</f>
        <v>0</v>
      </c>
      <c r="I348" s="41">
        <f t="shared" ref="I348:J349" si="137">I349</f>
        <v>10</v>
      </c>
      <c r="J348" s="41">
        <f t="shared" si="137"/>
        <v>10</v>
      </c>
    </row>
    <row r="349" spans="1:10" ht="52.8" x14ac:dyDescent="0.25">
      <c r="A349" s="150"/>
      <c r="B349" s="25"/>
      <c r="C349" s="84" t="s">
        <v>98</v>
      </c>
      <c r="D349" s="84" t="s">
        <v>96</v>
      </c>
      <c r="E349" s="21" t="s">
        <v>653</v>
      </c>
      <c r="F349" s="84"/>
      <c r="G349" s="101" t="s">
        <v>654</v>
      </c>
      <c r="H349" s="41">
        <f>H350</f>
        <v>0</v>
      </c>
      <c r="I349" s="41">
        <f t="shared" si="137"/>
        <v>10</v>
      </c>
      <c r="J349" s="41">
        <f t="shared" si="137"/>
        <v>10</v>
      </c>
    </row>
    <row r="350" spans="1:10" ht="39.6" x14ac:dyDescent="0.25">
      <c r="A350" s="1"/>
      <c r="B350" s="25"/>
      <c r="C350" s="16" t="s">
        <v>98</v>
      </c>
      <c r="D350" s="16" t="s">
        <v>96</v>
      </c>
      <c r="E350" s="21" t="s">
        <v>653</v>
      </c>
      <c r="F350" s="84" t="s">
        <v>220</v>
      </c>
      <c r="G350" s="101" t="s">
        <v>221</v>
      </c>
      <c r="H350" s="41">
        <v>0</v>
      </c>
      <c r="I350" s="41">
        <v>10</v>
      </c>
      <c r="J350" s="41">
        <v>10</v>
      </c>
    </row>
    <row r="351" spans="1:10" ht="26.4" x14ac:dyDescent="0.25">
      <c r="A351" s="1"/>
      <c r="B351" s="25"/>
      <c r="C351" s="16" t="s">
        <v>98</v>
      </c>
      <c r="D351" s="16" t="s">
        <v>96</v>
      </c>
      <c r="E351" s="21" t="s">
        <v>648</v>
      </c>
      <c r="F351" s="16"/>
      <c r="G351" s="101" t="s">
        <v>357</v>
      </c>
      <c r="H351" s="41">
        <f>H352+H354</f>
        <v>12608.9</v>
      </c>
      <c r="I351" s="41">
        <f>I352+I354</f>
        <v>4850</v>
      </c>
      <c r="J351" s="41">
        <f t="shared" ref="J351" si="138">J352+J354</f>
        <v>4850</v>
      </c>
    </row>
    <row r="352" spans="1:10" ht="39.6" x14ac:dyDescent="0.25">
      <c r="A352" s="1"/>
      <c r="B352" s="25"/>
      <c r="C352" s="16" t="s">
        <v>98</v>
      </c>
      <c r="D352" s="16" t="s">
        <v>96</v>
      </c>
      <c r="E352" s="21" t="s">
        <v>649</v>
      </c>
      <c r="F352" s="84"/>
      <c r="G352" s="101" t="s">
        <v>652</v>
      </c>
      <c r="H352" s="41">
        <f t="shared" ref="H352:J352" si="139">H353</f>
        <v>9500</v>
      </c>
      <c r="I352" s="41">
        <f t="shared" si="139"/>
        <v>3800</v>
      </c>
      <c r="J352" s="41">
        <f t="shared" si="139"/>
        <v>3800</v>
      </c>
    </row>
    <row r="353" spans="1:10" ht="39.6" x14ac:dyDescent="0.25">
      <c r="A353" s="1"/>
      <c r="B353" s="25"/>
      <c r="C353" s="16" t="s">
        <v>98</v>
      </c>
      <c r="D353" s="16" t="s">
        <v>96</v>
      </c>
      <c r="E353" s="21" t="s">
        <v>649</v>
      </c>
      <c r="F353" s="84" t="s">
        <v>220</v>
      </c>
      <c r="G353" s="101" t="s">
        <v>221</v>
      </c>
      <c r="H353" s="41">
        <v>9500</v>
      </c>
      <c r="I353" s="41">
        <v>3800</v>
      </c>
      <c r="J353" s="41">
        <v>3800</v>
      </c>
    </row>
    <row r="354" spans="1:10" ht="19.5" customHeight="1" x14ac:dyDescent="0.25">
      <c r="A354" s="1"/>
      <c r="B354" s="25"/>
      <c r="C354" s="16" t="s">
        <v>98</v>
      </c>
      <c r="D354" s="16" t="s">
        <v>96</v>
      </c>
      <c r="E354" s="21" t="s">
        <v>650</v>
      </c>
      <c r="F354" s="84"/>
      <c r="G354" s="101" t="s">
        <v>651</v>
      </c>
      <c r="H354" s="41">
        <f>H355</f>
        <v>3108.9</v>
      </c>
      <c r="I354" s="41">
        <f t="shared" ref="I354:J354" si="140">I355</f>
        <v>1050</v>
      </c>
      <c r="J354" s="41">
        <f t="shared" si="140"/>
        <v>1050</v>
      </c>
    </row>
    <row r="355" spans="1:10" ht="39.6" x14ac:dyDescent="0.25">
      <c r="A355" s="1"/>
      <c r="B355" s="25"/>
      <c r="C355" s="16" t="s">
        <v>98</v>
      </c>
      <c r="D355" s="16" t="s">
        <v>96</v>
      </c>
      <c r="E355" s="21" t="s">
        <v>650</v>
      </c>
      <c r="F355" s="84" t="s">
        <v>220</v>
      </c>
      <c r="G355" s="101" t="s">
        <v>221</v>
      </c>
      <c r="H355" s="41">
        <v>3108.9</v>
      </c>
      <c r="I355" s="41">
        <v>1050</v>
      </c>
      <c r="J355" s="41">
        <v>1050</v>
      </c>
    </row>
    <row r="356" spans="1:10" ht="66" x14ac:dyDescent="0.25">
      <c r="A356" s="1"/>
      <c r="B356" s="25"/>
      <c r="C356" s="5" t="s">
        <v>98</v>
      </c>
      <c r="D356" s="5" t="s">
        <v>96</v>
      </c>
      <c r="E356" s="76">
        <v>1400000000</v>
      </c>
      <c r="F356" s="16"/>
      <c r="G356" s="53" t="s">
        <v>406</v>
      </c>
      <c r="H356" s="99">
        <f>H357</f>
        <v>107609</v>
      </c>
      <c r="I356" s="99">
        <f t="shared" ref="I356:J356" si="141">I357</f>
        <v>717.4</v>
      </c>
      <c r="J356" s="99">
        <f t="shared" si="141"/>
        <v>717.4</v>
      </c>
    </row>
    <row r="357" spans="1:10" ht="92.4" x14ac:dyDescent="0.25">
      <c r="A357" s="1"/>
      <c r="B357" s="25"/>
      <c r="C357" s="47" t="s">
        <v>98</v>
      </c>
      <c r="D357" s="47" t="s">
        <v>96</v>
      </c>
      <c r="E357" s="75">
        <v>1410000000</v>
      </c>
      <c r="F357" s="16"/>
      <c r="G357" s="48" t="s">
        <v>225</v>
      </c>
      <c r="H357" s="96">
        <f>H358+H363</f>
        <v>107609</v>
      </c>
      <c r="I357" s="96">
        <f t="shared" ref="I357:J357" si="142">I358+I363</f>
        <v>717.4</v>
      </c>
      <c r="J357" s="96">
        <f t="shared" si="142"/>
        <v>717.4</v>
      </c>
    </row>
    <row r="358" spans="1:10" ht="105.6" x14ac:dyDescent="0.25">
      <c r="A358" s="1"/>
      <c r="B358" s="25"/>
      <c r="C358" s="16" t="s">
        <v>98</v>
      </c>
      <c r="D358" s="16" t="s">
        <v>96</v>
      </c>
      <c r="E358" s="74">
        <v>1410200000</v>
      </c>
      <c r="F358" s="16"/>
      <c r="G358" s="101" t="s">
        <v>390</v>
      </c>
      <c r="H358" s="41">
        <f>H359+H361</f>
        <v>25538.6</v>
      </c>
      <c r="I358" s="41">
        <f t="shared" ref="I358:J358" si="143">I359+I361</f>
        <v>0</v>
      </c>
      <c r="J358" s="41">
        <f t="shared" si="143"/>
        <v>0</v>
      </c>
    </row>
    <row r="359" spans="1:10" ht="26.4" x14ac:dyDescent="0.25">
      <c r="A359" s="1"/>
      <c r="B359" s="25"/>
      <c r="C359" s="84" t="s">
        <v>98</v>
      </c>
      <c r="D359" s="84" t="s">
        <v>96</v>
      </c>
      <c r="E359" s="74">
        <v>1410223125</v>
      </c>
      <c r="F359" s="84"/>
      <c r="G359" s="101" t="s">
        <v>394</v>
      </c>
      <c r="H359" s="41">
        <f>H360</f>
        <v>538.6</v>
      </c>
      <c r="I359" s="41">
        <f>I360</f>
        <v>0</v>
      </c>
      <c r="J359" s="41">
        <f>J360</f>
        <v>0</v>
      </c>
    </row>
    <row r="360" spans="1:10" ht="39.6" x14ac:dyDescent="0.25">
      <c r="A360" s="1"/>
      <c r="B360" s="25"/>
      <c r="C360" s="84" t="s">
        <v>98</v>
      </c>
      <c r="D360" s="84" t="s">
        <v>96</v>
      </c>
      <c r="E360" s="74">
        <v>1410223125</v>
      </c>
      <c r="F360" s="84" t="s">
        <v>220</v>
      </c>
      <c r="G360" s="101" t="s">
        <v>221</v>
      </c>
      <c r="H360" s="41">
        <v>538.6</v>
      </c>
      <c r="I360" s="41">
        <v>0</v>
      </c>
      <c r="J360" s="41">
        <v>0</v>
      </c>
    </row>
    <row r="361" spans="1:10" ht="26.4" x14ac:dyDescent="0.25">
      <c r="A361" s="150"/>
      <c r="B361" s="25"/>
      <c r="C361" s="84" t="s">
        <v>98</v>
      </c>
      <c r="D361" s="84" t="s">
        <v>96</v>
      </c>
      <c r="E361" s="74">
        <v>1410223130</v>
      </c>
      <c r="F361" s="84"/>
      <c r="G361" s="101" t="s">
        <v>449</v>
      </c>
      <c r="H361" s="41">
        <f>H362</f>
        <v>25000</v>
      </c>
      <c r="I361" s="41">
        <f>I362</f>
        <v>0</v>
      </c>
      <c r="J361" s="41">
        <f>J362</f>
        <v>0</v>
      </c>
    </row>
    <row r="362" spans="1:10" ht="39.6" x14ac:dyDescent="0.25">
      <c r="A362" s="150"/>
      <c r="B362" s="25"/>
      <c r="C362" s="84" t="s">
        <v>98</v>
      </c>
      <c r="D362" s="84" t="s">
        <v>96</v>
      </c>
      <c r="E362" s="74">
        <v>1410223130</v>
      </c>
      <c r="F362" s="84" t="s">
        <v>220</v>
      </c>
      <c r="G362" s="101" t="s">
        <v>221</v>
      </c>
      <c r="H362" s="41">
        <v>25000</v>
      </c>
      <c r="I362" s="41">
        <v>0</v>
      </c>
      <c r="J362" s="41">
        <v>0</v>
      </c>
    </row>
    <row r="363" spans="1:10" ht="52.8" x14ac:dyDescent="0.25">
      <c r="A363" s="150"/>
      <c r="B363" s="25"/>
      <c r="C363" s="16" t="s">
        <v>98</v>
      </c>
      <c r="D363" s="16" t="s">
        <v>96</v>
      </c>
      <c r="E363" s="74" t="s">
        <v>450</v>
      </c>
      <c r="F363" s="84"/>
      <c r="G363" s="101" t="s">
        <v>451</v>
      </c>
      <c r="H363" s="41">
        <f>H364+H366</f>
        <v>82070.399999999994</v>
      </c>
      <c r="I363" s="41">
        <f>I364+I366</f>
        <v>717.4</v>
      </c>
      <c r="J363" s="41">
        <f>J364+J366</f>
        <v>717.4</v>
      </c>
    </row>
    <row r="364" spans="1:10" ht="39.6" x14ac:dyDescent="0.25">
      <c r="A364" s="150"/>
      <c r="B364" s="25"/>
      <c r="C364" s="16" t="s">
        <v>98</v>
      </c>
      <c r="D364" s="16" t="s">
        <v>96</v>
      </c>
      <c r="E364" s="74" t="s">
        <v>373</v>
      </c>
      <c r="F364" s="16"/>
      <c r="G364" s="101" t="s">
        <v>336</v>
      </c>
      <c r="H364" s="41">
        <f>H365</f>
        <v>12070.4</v>
      </c>
      <c r="I364" s="41">
        <f>I365</f>
        <v>717.4</v>
      </c>
      <c r="J364" s="41">
        <f>J365</f>
        <v>717.4</v>
      </c>
    </row>
    <row r="365" spans="1:10" ht="39.6" x14ac:dyDescent="0.25">
      <c r="A365" s="1"/>
      <c r="B365" s="25"/>
      <c r="C365" s="84" t="s">
        <v>98</v>
      </c>
      <c r="D365" s="16" t="s">
        <v>96</v>
      </c>
      <c r="E365" s="74" t="s">
        <v>373</v>
      </c>
      <c r="F365" s="84" t="s">
        <v>220</v>
      </c>
      <c r="G365" s="101" t="s">
        <v>221</v>
      </c>
      <c r="H365" s="41">
        <v>12070.4</v>
      </c>
      <c r="I365" s="41">
        <v>717.4</v>
      </c>
      <c r="J365" s="41">
        <v>717.4</v>
      </c>
    </row>
    <row r="366" spans="1:10" ht="66" x14ac:dyDescent="0.25">
      <c r="A366" s="1"/>
      <c r="B366" s="25"/>
      <c r="C366" s="84" t="s">
        <v>98</v>
      </c>
      <c r="D366" s="84" t="s">
        <v>96</v>
      </c>
      <c r="E366" s="180" t="s">
        <v>377</v>
      </c>
      <c r="F366" s="16"/>
      <c r="G366" s="101" t="s">
        <v>378</v>
      </c>
      <c r="H366" s="41">
        <f>H367</f>
        <v>70000</v>
      </c>
      <c r="I366" s="41">
        <f>I367</f>
        <v>0</v>
      </c>
      <c r="J366" s="41">
        <f>J367</f>
        <v>0</v>
      </c>
    </row>
    <row r="367" spans="1:10" ht="39.6" x14ac:dyDescent="0.25">
      <c r="A367" s="1"/>
      <c r="B367" s="25"/>
      <c r="C367" s="84" t="s">
        <v>98</v>
      </c>
      <c r="D367" s="16" t="s">
        <v>96</v>
      </c>
      <c r="E367" s="180" t="s">
        <v>377</v>
      </c>
      <c r="F367" s="84" t="s">
        <v>220</v>
      </c>
      <c r="G367" s="101" t="s">
        <v>221</v>
      </c>
      <c r="H367" s="41">
        <v>70000</v>
      </c>
      <c r="I367" s="41">
        <v>0</v>
      </c>
      <c r="J367" s="41">
        <v>0</v>
      </c>
    </row>
    <row r="368" spans="1:10" ht="105.6" x14ac:dyDescent="0.25">
      <c r="A368" s="150"/>
      <c r="B368" s="25"/>
      <c r="C368" s="5" t="s">
        <v>98</v>
      </c>
      <c r="D368" s="5" t="s">
        <v>96</v>
      </c>
      <c r="E368" s="73" t="s">
        <v>674</v>
      </c>
      <c r="F368" s="84"/>
      <c r="G368" s="53" t="s">
        <v>675</v>
      </c>
      <c r="H368" s="99">
        <f>H369+H373</f>
        <v>27507.8</v>
      </c>
      <c r="I368" s="99">
        <f t="shared" ref="I368:J368" si="144">I369+I373</f>
        <v>1500</v>
      </c>
      <c r="J368" s="99">
        <f t="shared" si="144"/>
        <v>1256.3</v>
      </c>
    </row>
    <row r="369" spans="1:10" ht="48.75" customHeight="1" x14ac:dyDescent="0.25">
      <c r="A369" s="150"/>
      <c r="B369" s="25"/>
      <c r="C369" s="47" t="s">
        <v>98</v>
      </c>
      <c r="D369" s="47" t="s">
        <v>96</v>
      </c>
      <c r="E369" s="198">
        <v>1510000000</v>
      </c>
      <c r="F369" s="84"/>
      <c r="G369" s="48" t="s">
        <v>388</v>
      </c>
      <c r="H369" s="41">
        <f>H370</f>
        <v>3116.3</v>
      </c>
      <c r="I369" s="41">
        <f t="shared" ref="I369:J371" si="145">I370</f>
        <v>1500</v>
      </c>
      <c r="J369" s="41">
        <f t="shared" si="145"/>
        <v>1256.3</v>
      </c>
    </row>
    <row r="370" spans="1:10" ht="52.8" x14ac:dyDescent="0.25">
      <c r="A370" s="150"/>
      <c r="B370" s="25"/>
      <c r="C370" s="84" t="s">
        <v>98</v>
      </c>
      <c r="D370" s="16" t="s">
        <v>96</v>
      </c>
      <c r="E370" s="180">
        <v>1510300000</v>
      </c>
      <c r="F370" s="84"/>
      <c r="G370" s="101" t="s">
        <v>678</v>
      </c>
      <c r="H370" s="41">
        <f>H371</f>
        <v>3116.3</v>
      </c>
      <c r="I370" s="41">
        <f t="shared" si="145"/>
        <v>1500</v>
      </c>
      <c r="J370" s="41">
        <f t="shared" si="145"/>
        <v>1256.3</v>
      </c>
    </row>
    <row r="371" spans="1:10" ht="57.75" customHeight="1" x14ac:dyDescent="0.25">
      <c r="A371" s="150"/>
      <c r="B371" s="25"/>
      <c r="C371" s="84" t="s">
        <v>98</v>
      </c>
      <c r="D371" s="16" t="s">
        <v>96</v>
      </c>
      <c r="E371" s="180" t="s">
        <v>679</v>
      </c>
      <c r="F371" s="84"/>
      <c r="G371" s="101" t="s">
        <v>676</v>
      </c>
      <c r="H371" s="41">
        <f>H372</f>
        <v>3116.3</v>
      </c>
      <c r="I371" s="41">
        <f t="shared" si="145"/>
        <v>1500</v>
      </c>
      <c r="J371" s="41">
        <f t="shared" si="145"/>
        <v>1256.3</v>
      </c>
    </row>
    <row r="372" spans="1:10" ht="39.6" x14ac:dyDescent="0.25">
      <c r="A372" s="150"/>
      <c r="B372" s="25"/>
      <c r="C372" s="84" t="s">
        <v>98</v>
      </c>
      <c r="D372" s="16" t="s">
        <v>96</v>
      </c>
      <c r="E372" s="180" t="s">
        <v>679</v>
      </c>
      <c r="F372" s="84" t="s">
        <v>220</v>
      </c>
      <c r="G372" s="101" t="s">
        <v>221</v>
      </c>
      <c r="H372" s="41">
        <f>2381.9+734.4</f>
        <v>3116.3</v>
      </c>
      <c r="I372" s="41">
        <v>1500</v>
      </c>
      <c r="J372" s="41">
        <v>1256.3</v>
      </c>
    </row>
    <row r="373" spans="1:10" ht="66" x14ac:dyDescent="0.25">
      <c r="A373" s="150"/>
      <c r="B373" s="25"/>
      <c r="C373" s="84" t="s">
        <v>98</v>
      </c>
      <c r="D373" s="84" t="s">
        <v>96</v>
      </c>
      <c r="E373" s="198">
        <v>1520000000</v>
      </c>
      <c r="F373" s="84"/>
      <c r="G373" s="48" t="s">
        <v>680</v>
      </c>
      <c r="H373" s="41">
        <f t="shared" ref="H373:J375" si="146">H374</f>
        <v>24391.5</v>
      </c>
      <c r="I373" s="41">
        <f t="shared" si="146"/>
        <v>0</v>
      </c>
      <c r="J373" s="41">
        <f t="shared" si="146"/>
        <v>0</v>
      </c>
    </row>
    <row r="374" spans="1:10" ht="79.2" x14ac:dyDescent="0.25">
      <c r="A374" s="150"/>
      <c r="B374" s="25"/>
      <c r="C374" s="84" t="s">
        <v>98</v>
      </c>
      <c r="D374" s="16" t="s">
        <v>96</v>
      </c>
      <c r="E374" s="198">
        <v>1520200000</v>
      </c>
      <c r="F374" s="84"/>
      <c r="G374" s="101" t="s">
        <v>704</v>
      </c>
      <c r="H374" s="41">
        <f t="shared" si="146"/>
        <v>24391.5</v>
      </c>
      <c r="I374" s="41">
        <f t="shared" si="146"/>
        <v>0</v>
      </c>
      <c r="J374" s="41">
        <f t="shared" si="146"/>
        <v>0</v>
      </c>
    </row>
    <row r="375" spans="1:10" ht="43.5" customHeight="1" x14ac:dyDescent="0.25">
      <c r="A375" s="150"/>
      <c r="B375" s="25"/>
      <c r="C375" s="84" t="s">
        <v>98</v>
      </c>
      <c r="D375" s="16" t="s">
        <v>96</v>
      </c>
      <c r="E375" s="201">
        <v>1520240000</v>
      </c>
      <c r="F375" s="84"/>
      <c r="G375" s="101" t="s">
        <v>705</v>
      </c>
      <c r="H375" s="41">
        <f t="shared" si="146"/>
        <v>24391.5</v>
      </c>
      <c r="I375" s="41">
        <f t="shared" si="146"/>
        <v>0</v>
      </c>
      <c r="J375" s="41">
        <f t="shared" si="146"/>
        <v>0</v>
      </c>
    </row>
    <row r="376" spans="1:10" ht="39.6" x14ac:dyDescent="0.25">
      <c r="A376" s="150"/>
      <c r="B376" s="25"/>
      <c r="C376" s="84" t="s">
        <v>98</v>
      </c>
      <c r="D376" s="16" t="s">
        <v>96</v>
      </c>
      <c r="E376" s="201">
        <v>1520240000</v>
      </c>
      <c r="F376" s="84" t="s">
        <v>220</v>
      </c>
      <c r="G376" s="101" t="s">
        <v>221</v>
      </c>
      <c r="H376" s="41">
        <v>24391.5</v>
      </c>
      <c r="I376" s="41">
        <v>0</v>
      </c>
      <c r="J376" s="41">
        <v>0</v>
      </c>
    </row>
    <row r="377" spans="1:10" ht="25.5" customHeight="1" x14ac:dyDescent="0.25">
      <c r="A377" s="150"/>
      <c r="B377" s="25"/>
      <c r="C377" s="84" t="s">
        <v>98</v>
      </c>
      <c r="D377" s="16" t="s">
        <v>96</v>
      </c>
      <c r="E377" s="84" t="s">
        <v>26</v>
      </c>
      <c r="F377" s="84"/>
      <c r="G377" s="103" t="s">
        <v>41</v>
      </c>
      <c r="H377" s="41">
        <f>H378</f>
        <v>100</v>
      </c>
      <c r="I377" s="41">
        <f t="shared" ref="I377:J377" si="147">I378</f>
        <v>0</v>
      </c>
      <c r="J377" s="41">
        <f t="shared" si="147"/>
        <v>0</v>
      </c>
    </row>
    <row r="378" spans="1:10" ht="44.25" customHeight="1" x14ac:dyDescent="0.25">
      <c r="A378" s="150"/>
      <c r="B378" s="25"/>
      <c r="C378" s="84" t="s">
        <v>98</v>
      </c>
      <c r="D378" s="16" t="s">
        <v>96</v>
      </c>
      <c r="E378" s="84" t="s">
        <v>762</v>
      </c>
      <c r="F378" s="16"/>
      <c r="G378" s="54" t="s">
        <v>761</v>
      </c>
      <c r="H378" s="41">
        <f>SUM(H379:H379)</f>
        <v>100</v>
      </c>
      <c r="I378" s="41">
        <f>SUM(I379:I379)</f>
        <v>0</v>
      </c>
      <c r="J378" s="41">
        <f>SUM(J379:J379)</f>
        <v>0</v>
      </c>
    </row>
    <row r="379" spans="1:10" ht="39.6" x14ac:dyDescent="0.25">
      <c r="A379" s="150"/>
      <c r="B379" s="25"/>
      <c r="C379" s="84" t="s">
        <v>98</v>
      </c>
      <c r="D379" s="16" t="s">
        <v>96</v>
      </c>
      <c r="E379" s="84" t="s">
        <v>762</v>
      </c>
      <c r="F379" s="84" t="s">
        <v>220</v>
      </c>
      <c r="G379" s="101" t="s">
        <v>221</v>
      </c>
      <c r="H379" s="39">
        <v>100</v>
      </c>
      <c r="I379" s="39">
        <v>0</v>
      </c>
      <c r="J379" s="39">
        <v>0</v>
      </c>
    </row>
    <row r="380" spans="1:10" ht="28.8" x14ac:dyDescent="0.3">
      <c r="A380" s="150"/>
      <c r="B380" s="25"/>
      <c r="C380" s="30" t="s">
        <v>98</v>
      </c>
      <c r="D380" s="30" t="s">
        <v>98</v>
      </c>
      <c r="E380" s="30"/>
      <c r="F380" s="30"/>
      <c r="G380" s="50" t="s">
        <v>589</v>
      </c>
      <c r="H380" s="96">
        <f>H381</f>
        <v>1180.9000000000001</v>
      </c>
      <c r="I380" s="96">
        <f t="shared" ref="I380:J380" si="148">I381</f>
        <v>1180.9000000000001</v>
      </c>
      <c r="J380" s="96">
        <f t="shared" si="148"/>
        <v>1180.9000000000001</v>
      </c>
    </row>
    <row r="381" spans="1:10" ht="66.599999999999994" x14ac:dyDescent="0.3">
      <c r="A381" s="150"/>
      <c r="B381" s="25"/>
      <c r="C381" s="5" t="s">
        <v>98</v>
      </c>
      <c r="D381" s="5" t="s">
        <v>98</v>
      </c>
      <c r="E381" s="76">
        <v>400000000</v>
      </c>
      <c r="F381" s="30"/>
      <c r="G381" s="64" t="s">
        <v>446</v>
      </c>
      <c r="H381" s="99">
        <f>H382</f>
        <v>1180.9000000000001</v>
      </c>
      <c r="I381" s="99">
        <f t="shared" ref="I381:J381" si="149">I382</f>
        <v>1180.9000000000001</v>
      </c>
      <c r="J381" s="99">
        <f t="shared" si="149"/>
        <v>1180.9000000000001</v>
      </c>
    </row>
    <row r="382" spans="1:10" ht="129" customHeight="1" x14ac:dyDescent="0.25">
      <c r="A382" s="150"/>
      <c r="B382" s="25"/>
      <c r="C382" s="84" t="s">
        <v>98</v>
      </c>
      <c r="D382" s="84" t="s">
        <v>98</v>
      </c>
      <c r="E382" s="75">
        <v>430000000</v>
      </c>
      <c r="F382" s="16"/>
      <c r="G382" s="123" t="s">
        <v>588</v>
      </c>
      <c r="H382" s="39">
        <f>H383</f>
        <v>1180.9000000000001</v>
      </c>
      <c r="I382" s="39">
        <f t="shared" ref="I382:J382" si="150">I383</f>
        <v>1180.9000000000001</v>
      </c>
      <c r="J382" s="39">
        <f t="shared" si="150"/>
        <v>1180.9000000000001</v>
      </c>
    </row>
    <row r="383" spans="1:10" ht="50.25" customHeight="1" x14ac:dyDescent="0.3">
      <c r="A383" s="150"/>
      <c r="B383" s="25"/>
      <c r="C383" s="84" t="s">
        <v>98</v>
      </c>
      <c r="D383" s="84" t="s">
        <v>98</v>
      </c>
      <c r="E383" s="74">
        <v>430100000</v>
      </c>
      <c r="F383" s="30"/>
      <c r="G383" s="100" t="s">
        <v>242</v>
      </c>
      <c r="H383" s="102">
        <f>H384+H386</f>
        <v>1180.9000000000001</v>
      </c>
      <c r="I383" s="102">
        <f t="shared" ref="I383:J383" si="151">I384+I386</f>
        <v>1180.9000000000001</v>
      </c>
      <c r="J383" s="102">
        <f t="shared" si="151"/>
        <v>1180.9000000000001</v>
      </c>
    </row>
    <row r="384" spans="1:10" ht="105.6" x14ac:dyDescent="0.25">
      <c r="A384" s="150"/>
      <c r="B384" s="25"/>
      <c r="C384" s="84" t="s">
        <v>98</v>
      </c>
      <c r="D384" s="84" t="s">
        <v>98</v>
      </c>
      <c r="E384" s="80">
        <v>430127310</v>
      </c>
      <c r="F384" s="16"/>
      <c r="G384" s="101" t="s">
        <v>351</v>
      </c>
      <c r="H384" s="41">
        <f>H385</f>
        <v>1000</v>
      </c>
      <c r="I384" s="41">
        <f>I385</f>
        <v>1000</v>
      </c>
      <c r="J384" s="41">
        <f>J385</f>
        <v>1000</v>
      </c>
    </row>
    <row r="385" spans="1:10" ht="66" x14ac:dyDescent="0.25">
      <c r="A385" s="150"/>
      <c r="B385" s="25"/>
      <c r="C385" s="84" t="s">
        <v>98</v>
      </c>
      <c r="D385" s="84" t="s">
        <v>98</v>
      </c>
      <c r="E385" s="80">
        <v>430127310</v>
      </c>
      <c r="F385" s="16" t="s">
        <v>13</v>
      </c>
      <c r="G385" s="101" t="s">
        <v>338</v>
      </c>
      <c r="H385" s="41">
        <v>1000</v>
      </c>
      <c r="I385" s="41">
        <v>1000</v>
      </c>
      <c r="J385" s="41">
        <v>1000</v>
      </c>
    </row>
    <row r="386" spans="1:10" ht="105" customHeight="1" x14ac:dyDescent="0.25">
      <c r="A386" s="150"/>
      <c r="B386" s="25"/>
      <c r="C386" s="84" t="s">
        <v>98</v>
      </c>
      <c r="D386" s="84" t="s">
        <v>98</v>
      </c>
      <c r="E386" s="80">
        <v>430127320</v>
      </c>
      <c r="F386" s="16"/>
      <c r="G386" s="101" t="s">
        <v>590</v>
      </c>
      <c r="H386" s="41">
        <f>H387</f>
        <v>180.9</v>
      </c>
      <c r="I386" s="41">
        <f t="shared" ref="I386:J386" si="152">I387</f>
        <v>180.9</v>
      </c>
      <c r="J386" s="41">
        <f t="shared" si="152"/>
        <v>180.9</v>
      </c>
    </row>
    <row r="387" spans="1:10" ht="66" x14ac:dyDescent="0.25">
      <c r="A387" s="150"/>
      <c r="B387" s="25"/>
      <c r="C387" s="84" t="s">
        <v>98</v>
      </c>
      <c r="D387" s="84" t="s">
        <v>98</v>
      </c>
      <c r="E387" s="80">
        <v>430127320</v>
      </c>
      <c r="F387" s="16" t="s">
        <v>13</v>
      </c>
      <c r="G387" s="101" t="s">
        <v>338</v>
      </c>
      <c r="H387" s="41">
        <v>180.9</v>
      </c>
      <c r="I387" s="41">
        <v>180.9</v>
      </c>
      <c r="J387" s="41">
        <v>180.9</v>
      </c>
    </row>
    <row r="388" spans="1:10" ht="15.6" x14ac:dyDescent="0.3">
      <c r="A388" s="3"/>
      <c r="B388" s="94"/>
      <c r="C388" s="4" t="s">
        <v>113</v>
      </c>
      <c r="D388" s="3"/>
      <c r="E388" s="3"/>
      <c r="F388" s="3"/>
      <c r="G388" s="49" t="s">
        <v>114</v>
      </c>
      <c r="H388" s="95">
        <f>H389+H395+H401</f>
        <v>21864.7</v>
      </c>
      <c r="I388" s="95">
        <f t="shared" ref="I388:J388" si="153">I389+I395+I401</f>
        <v>10847.9</v>
      </c>
      <c r="J388" s="95">
        <f t="shared" si="153"/>
        <v>13305.8</v>
      </c>
    </row>
    <row r="389" spans="1:10" ht="15.6" x14ac:dyDescent="0.3">
      <c r="A389" s="3"/>
      <c r="B389" s="94"/>
      <c r="C389" s="35" t="s">
        <v>113</v>
      </c>
      <c r="D389" s="35" t="s">
        <v>91</v>
      </c>
      <c r="E389" s="35"/>
      <c r="F389" s="35"/>
      <c r="G389" s="45" t="s">
        <v>115</v>
      </c>
      <c r="H389" s="42">
        <f t="shared" ref="H389:J390" si="154">H390</f>
        <v>2710.8</v>
      </c>
      <c r="I389" s="42">
        <f t="shared" si="154"/>
        <v>2310.8000000000002</v>
      </c>
      <c r="J389" s="42">
        <f t="shared" si="154"/>
        <v>2499.8000000000002</v>
      </c>
    </row>
    <row r="390" spans="1:10" ht="51.75" customHeight="1" x14ac:dyDescent="0.3">
      <c r="A390" s="3"/>
      <c r="B390" s="94"/>
      <c r="C390" s="5" t="s">
        <v>113</v>
      </c>
      <c r="D390" s="5" t="s">
        <v>91</v>
      </c>
      <c r="E390" s="73" t="s">
        <v>38</v>
      </c>
      <c r="F390" s="3"/>
      <c r="G390" s="64" t="s">
        <v>453</v>
      </c>
      <c r="H390" s="99">
        <f t="shared" si="154"/>
        <v>2710.8</v>
      </c>
      <c r="I390" s="99">
        <f t="shared" si="154"/>
        <v>2310.8000000000002</v>
      </c>
      <c r="J390" s="99">
        <f t="shared" si="154"/>
        <v>2499.8000000000002</v>
      </c>
    </row>
    <row r="391" spans="1:10" ht="27" x14ac:dyDescent="0.3">
      <c r="A391" s="3"/>
      <c r="B391" s="94"/>
      <c r="C391" s="16" t="s">
        <v>113</v>
      </c>
      <c r="D391" s="16" t="s">
        <v>91</v>
      </c>
      <c r="E391" s="52" t="s">
        <v>40</v>
      </c>
      <c r="F391" s="3"/>
      <c r="G391" s="46" t="s">
        <v>83</v>
      </c>
      <c r="H391" s="96">
        <f>H393</f>
        <v>2710.8</v>
      </c>
      <c r="I391" s="96">
        <f t="shared" ref="I391:J391" si="155">I393</f>
        <v>2310.8000000000002</v>
      </c>
      <c r="J391" s="96">
        <f t="shared" si="155"/>
        <v>2499.8000000000002</v>
      </c>
    </row>
    <row r="392" spans="1:10" ht="27" x14ac:dyDescent="0.3">
      <c r="A392" s="3"/>
      <c r="B392" s="94"/>
      <c r="C392" s="16" t="s">
        <v>113</v>
      </c>
      <c r="D392" s="16" t="s">
        <v>91</v>
      </c>
      <c r="E392" s="21" t="s">
        <v>291</v>
      </c>
      <c r="F392" s="3"/>
      <c r="G392" s="114" t="s">
        <v>294</v>
      </c>
      <c r="H392" s="102">
        <f t="shared" ref="H392:J393" si="156">H393</f>
        <v>2710.8</v>
      </c>
      <c r="I392" s="102">
        <f t="shared" si="156"/>
        <v>2310.8000000000002</v>
      </c>
      <c r="J392" s="102">
        <f t="shared" si="156"/>
        <v>2499.8000000000002</v>
      </c>
    </row>
    <row r="393" spans="1:10" ht="27" x14ac:dyDescent="0.3">
      <c r="A393" s="3"/>
      <c r="B393" s="94"/>
      <c r="C393" s="16" t="s">
        <v>113</v>
      </c>
      <c r="D393" s="16" t="s">
        <v>91</v>
      </c>
      <c r="E393" s="80">
        <v>1320225100</v>
      </c>
      <c r="F393" s="3"/>
      <c r="G393" s="193" t="s">
        <v>389</v>
      </c>
      <c r="H393" s="41">
        <f t="shared" si="156"/>
        <v>2710.8</v>
      </c>
      <c r="I393" s="41">
        <f t="shared" si="156"/>
        <v>2310.8000000000002</v>
      </c>
      <c r="J393" s="41">
        <f t="shared" si="156"/>
        <v>2499.8000000000002</v>
      </c>
    </row>
    <row r="394" spans="1:10" ht="26.4" x14ac:dyDescent="0.3">
      <c r="A394" s="3"/>
      <c r="B394" s="94"/>
      <c r="C394" s="16" t="s">
        <v>113</v>
      </c>
      <c r="D394" s="16" t="s">
        <v>91</v>
      </c>
      <c r="E394" s="80">
        <v>1320225100</v>
      </c>
      <c r="F394" s="84" t="s">
        <v>292</v>
      </c>
      <c r="G394" s="101" t="s">
        <v>293</v>
      </c>
      <c r="H394" s="39">
        <v>2710.8</v>
      </c>
      <c r="I394" s="39">
        <v>2310.8000000000002</v>
      </c>
      <c r="J394" s="39">
        <v>2499.8000000000002</v>
      </c>
    </row>
    <row r="395" spans="1:10" ht="15.6" x14ac:dyDescent="0.3">
      <c r="A395" s="3"/>
      <c r="B395" s="94"/>
      <c r="C395" s="35" t="s">
        <v>113</v>
      </c>
      <c r="D395" s="35" t="s">
        <v>96</v>
      </c>
      <c r="E395" s="35"/>
      <c r="F395" s="35"/>
      <c r="G395" s="45" t="s">
        <v>119</v>
      </c>
      <c r="H395" s="42">
        <f>H396</f>
        <v>638</v>
      </c>
      <c r="I395" s="42">
        <f t="shared" ref="I395:J395" si="157">I396</f>
        <v>638</v>
      </c>
      <c r="J395" s="42">
        <f t="shared" si="157"/>
        <v>638</v>
      </c>
    </row>
    <row r="396" spans="1:10" ht="53.25" customHeight="1" x14ac:dyDescent="0.3">
      <c r="A396" s="3"/>
      <c r="B396" s="94"/>
      <c r="C396" s="5" t="s">
        <v>113</v>
      </c>
      <c r="D396" s="5" t="s">
        <v>96</v>
      </c>
      <c r="E396" s="73" t="s">
        <v>38</v>
      </c>
      <c r="F396" s="3"/>
      <c r="G396" s="64" t="s">
        <v>453</v>
      </c>
      <c r="H396" s="59">
        <f t="shared" ref="H396:J396" si="158">H397</f>
        <v>638</v>
      </c>
      <c r="I396" s="59">
        <f t="shared" si="158"/>
        <v>638</v>
      </c>
      <c r="J396" s="59">
        <f t="shared" si="158"/>
        <v>638</v>
      </c>
    </row>
    <row r="397" spans="1:10" ht="27" x14ac:dyDescent="0.3">
      <c r="A397" s="3"/>
      <c r="B397" s="94"/>
      <c r="C397" s="47" t="s">
        <v>113</v>
      </c>
      <c r="D397" s="47" t="s">
        <v>96</v>
      </c>
      <c r="E397" s="52" t="s">
        <v>40</v>
      </c>
      <c r="F397" s="16"/>
      <c r="G397" s="46" t="s">
        <v>83</v>
      </c>
      <c r="H397" s="96">
        <f>H399</f>
        <v>638</v>
      </c>
      <c r="I397" s="96">
        <f t="shared" ref="I397:J397" si="159">I399</f>
        <v>638</v>
      </c>
      <c r="J397" s="96">
        <f t="shared" si="159"/>
        <v>638</v>
      </c>
    </row>
    <row r="398" spans="1:10" ht="53.4" x14ac:dyDescent="0.3">
      <c r="A398" s="3"/>
      <c r="B398" s="94"/>
      <c r="C398" s="16" t="s">
        <v>113</v>
      </c>
      <c r="D398" s="16" t="s">
        <v>96</v>
      </c>
      <c r="E398" s="21" t="s">
        <v>291</v>
      </c>
      <c r="F398" s="16"/>
      <c r="G398" s="114" t="s">
        <v>317</v>
      </c>
      <c r="H398" s="41">
        <f t="shared" ref="H398:J399" si="160">H399</f>
        <v>638</v>
      </c>
      <c r="I398" s="41">
        <f t="shared" si="160"/>
        <v>638</v>
      </c>
      <c r="J398" s="41">
        <f t="shared" si="160"/>
        <v>638</v>
      </c>
    </row>
    <row r="399" spans="1:10" ht="66" x14ac:dyDescent="0.3">
      <c r="A399" s="3"/>
      <c r="B399" s="94"/>
      <c r="C399" s="16" t="s">
        <v>113</v>
      </c>
      <c r="D399" s="16" t="s">
        <v>96</v>
      </c>
      <c r="E399" s="80">
        <v>1320127100</v>
      </c>
      <c r="F399" s="16"/>
      <c r="G399" s="101" t="s">
        <v>3</v>
      </c>
      <c r="H399" s="41">
        <f t="shared" si="160"/>
        <v>638</v>
      </c>
      <c r="I399" s="41">
        <f t="shared" si="160"/>
        <v>638</v>
      </c>
      <c r="J399" s="41">
        <f t="shared" si="160"/>
        <v>638</v>
      </c>
    </row>
    <row r="400" spans="1:10" ht="79.8" x14ac:dyDescent="0.3">
      <c r="A400" s="3"/>
      <c r="B400" s="94"/>
      <c r="C400" s="16" t="s">
        <v>113</v>
      </c>
      <c r="D400" s="16" t="s">
        <v>96</v>
      </c>
      <c r="E400" s="80">
        <v>1320127100</v>
      </c>
      <c r="F400" s="16" t="s">
        <v>20</v>
      </c>
      <c r="G400" s="103" t="s">
        <v>387</v>
      </c>
      <c r="H400" s="41">
        <v>638</v>
      </c>
      <c r="I400" s="41">
        <v>638</v>
      </c>
      <c r="J400" s="41">
        <v>638</v>
      </c>
    </row>
    <row r="401" spans="1:10" ht="14.4" x14ac:dyDescent="0.3">
      <c r="A401" s="1"/>
      <c r="B401" s="25"/>
      <c r="C401" s="35" t="s">
        <v>113</v>
      </c>
      <c r="D401" s="35" t="s">
        <v>97</v>
      </c>
      <c r="E401" s="35"/>
      <c r="F401" s="38"/>
      <c r="G401" s="50" t="s">
        <v>14</v>
      </c>
      <c r="H401" s="40">
        <f t="shared" ref="H401:J402" si="161">H402</f>
        <v>18515.900000000001</v>
      </c>
      <c r="I401" s="40">
        <f t="shared" si="161"/>
        <v>7899.0999999999995</v>
      </c>
      <c r="J401" s="40">
        <f t="shared" si="161"/>
        <v>10168</v>
      </c>
    </row>
    <row r="402" spans="1:10" ht="53.25" customHeight="1" x14ac:dyDescent="0.3">
      <c r="A402" s="1"/>
      <c r="B402" s="25"/>
      <c r="C402" s="5" t="s">
        <v>113</v>
      </c>
      <c r="D402" s="5" t="s">
        <v>97</v>
      </c>
      <c r="E402" s="73" t="s">
        <v>38</v>
      </c>
      <c r="F402" s="3"/>
      <c r="G402" s="64" t="s">
        <v>453</v>
      </c>
      <c r="H402" s="99">
        <f t="shared" si="161"/>
        <v>18515.900000000001</v>
      </c>
      <c r="I402" s="99">
        <f t="shared" si="161"/>
        <v>7899.0999999999995</v>
      </c>
      <c r="J402" s="99">
        <f t="shared" si="161"/>
        <v>10168</v>
      </c>
    </row>
    <row r="403" spans="1:10" ht="27" x14ac:dyDescent="0.3">
      <c r="A403" s="1"/>
      <c r="B403" s="25"/>
      <c r="C403" s="47" t="s">
        <v>113</v>
      </c>
      <c r="D403" s="47" t="s">
        <v>97</v>
      </c>
      <c r="E403" s="52" t="s">
        <v>39</v>
      </c>
      <c r="F403" s="35"/>
      <c r="G403" s="46" t="s">
        <v>86</v>
      </c>
      <c r="H403" s="96">
        <f>H404+H407+H412</f>
        <v>18515.900000000001</v>
      </c>
      <c r="I403" s="96">
        <f t="shared" ref="I403:J403" si="162">I404+I407+I412</f>
        <v>7899.0999999999995</v>
      </c>
      <c r="J403" s="96">
        <f t="shared" si="162"/>
        <v>10168</v>
      </c>
    </row>
    <row r="404" spans="1:10" ht="40.200000000000003" x14ac:dyDescent="0.3">
      <c r="A404" s="150"/>
      <c r="B404" s="25"/>
      <c r="C404" s="16" t="s">
        <v>113</v>
      </c>
      <c r="D404" s="16" t="s">
        <v>97</v>
      </c>
      <c r="E404" s="21" t="s">
        <v>288</v>
      </c>
      <c r="F404" s="3"/>
      <c r="G404" s="114" t="s">
        <v>289</v>
      </c>
      <c r="H404" s="41">
        <f>H405</f>
        <v>629.20000000000005</v>
      </c>
      <c r="I404" s="41">
        <f t="shared" ref="I404:J404" si="163">I405</f>
        <v>419.5</v>
      </c>
      <c r="J404" s="41">
        <f t="shared" si="163"/>
        <v>419.5</v>
      </c>
    </row>
    <row r="405" spans="1:10" ht="40.200000000000003" x14ac:dyDescent="0.3">
      <c r="A405" s="150"/>
      <c r="B405" s="25"/>
      <c r="C405" s="16" t="s">
        <v>113</v>
      </c>
      <c r="D405" s="16" t="s">
        <v>97</v>
      </c>
      <c r="E405" s="21" t="s">
        <v>322</v>
      </c>
      <c r="F405" s="3"/>
      <c r="G405" s="161" t="s">
        <v>210</v>
      </c>
      <c r="H405" s="41">
        <f t="shared" ref="H405:J405" si="164">H406</f>
        <v>629.20000000000005</v>
      </c>
      <c r="I405" s="41">
        <f t="shared" si="164"/>
        <v>419.5</v>
      </c>
      <c r="J405" s="41">
        <f t="shared" si="164"/>
        <v>419.5</v>
      </c>
    </row>
    <row r="406" spans="1:10" x14ac:dyDescent="0.25">
      <c r="A406" s="150"/>
      <c r="B406" s="25"/>
      <c r="C406" s="16" t="s">
        <v>113</v>
      </c>
      <c r="D406" s="16" t="s">
        <v>97</v>
      </c>
      <c r="E406" s="21" t="s">
        <v>322</v>
      </c>
      <c r="F406" s="84" t="s">
        <v>260</v>
      </c>
      <c r="G406" s="106" t="s">
        <v>259</v>
      </c>
      <c r="H406" s="41">
        <v>629.20000000000005</v>
      </c>
      <c r="I406" s="41">
        <v>419.5</v>
      </c>
      <c r="J406" s="41">
        <v>419.5</v>
      </c>
    </row>
    <row r="407" spans="1:10" ht="93" x14ac:dyDescent="0.3">
      <c r="A407" s="1"/>
      <c r="B407" s="25"/>
      <c r="C407" s="16" t="s">
        <v>113</v>
      </c>
      <c r="D407" s="16" t="s">
        <v>97</v>
      </c>
      <c r="E407" s="21" t="s">
        <v>290</v>
      </c>
      <c r="F407" s="35"/>
      <c r="G407" s="100" t="s">
        <v>702</v>
      </c>
      <c r="H407" s="102">
        <f t="shared" ref="H407:I407" si="165">H408+H410</f>
        <v>15032.5</v>
      </c>
      <c r="I407" s="102">
        <f t="shared" si="165"/>
        <v>4625.3999999999996</v>
      </c>
      <c r="J407" s="102">
        <f t="shared" ref="J407" si="166">J408+J410</f>
        <v>6938.2</v>
      </c>
    </row>
    <row r="408" spans="1:10" ht="52.8" x14ac:dyDescent="0.25">
      <c r="A408" s="1"/>
      <c r="B408" s="25"/>
      <c r="C408" s="16" t="s">
        <v>113</v>
      </c>
      <c r="D408" s="16" t="s">
        <v>97</v>
      </c>
      <c r="E408" s="80">
        <v>1310210820</v>
      </c>
      <c r="F408" s="16"/>
      <c r="G408" s="101" t="s">
        <v>172</v>
      </c>
      <c r="H408" s="39">
        <f>H409</f>
        <v>3469.1</v>
      </c>
      <c r="I408" s="39">
        <f>I409</f>
        <v>2312.6999999999998</v>
      </c>
      <c r="J408" s="39">
        <f>J409</f>
        <v>3469.1</v>
      </c>
    </row>
    <row r="409" spans="1:10" x14ac:dyDescent="0.25">
      <c r="A409" s="1"/>
      <c r="B409" s="25"/>
      <c r="C409" s="16" t="s">
        <v>113</v>
      </c>
      <c r="D409" s="16" t="s">
        <v>97</v>
      </c>
      <c r="E409" s="80">
        <v>1310210820</v>
      </c>
      <c r="F409" s="84" t="s">
        <v>260</v>
      </c>
      <c r="G409" s="106" t="s">
        <v>259</v>
      </c>
      <c r="H409" s="39">
        <v>3469.1</v>
      </c>
      <c r="I409" s="39">
        <v>2312.6999999999998</v>
      </c>
      <c r="J409" s="39">
        <v>3469.1</v>
      </c>
    </row>
    <row r="410" spans="1:10" ht="39.6" x14ac:dyDescent="0.25">
      <c r="A410" s="1"/>
      <c r="B410" s="25"/>
      <c r="C410" s="16" t="s">
        <v>113</v>
      </c>
      <c r="D410" s="16" t="s">
        <v>97</v>
      </c>
      <c r="E410" s="80" t="s">
        <v>359</v>
      </c>
      <c r="F410" s="16"/>
      <c r="G410" s="101" t="s">
        <v>330</v>
      </c>
      <c r="H410" s="39">
        <f>H411</f>
        <v>11563.4</v>
      </c>
      <c r="I410" s="39">
        <f>I411</f>
        <v>2312.6999999999998</v>
      </c>
      <c r="J410" s="39">
        <f>J411</f>
        <v>3469.1</v>
      </c>
    </row>
    <row r="411" spans="1:10" x14ac:dyDescent="0.25">
      <c r="A411" s="1"/>
      <c r="B411" s="25"/>
      <c r="C411" s="16" t="s">
        <v>113</v>
      </c>
      <c r="D411" s="16" t="s">
        <v>97</v>
      </c>
      <c r="E411" s="80" t="s">
        <v>359</v>
      </c>
      <c r="F411" s="84" t="s">
        <v>260</v>
      </c>
      <c r="G411" s="106" t="s">
        <v>259</v>
      </c>
      <c r="H411" s="39">
        <v>11563.4</v>
      </c>
      <c r="I411" s="39">
        <v>2312.6999999999998</v>
      </c>
      <c r="J411" s="39">
        <v>3469.1</v>
      </c>
    </row>
    <row r="412" spans="1:10" ht="29.25" customHeight="1" x14ac:dyDescent="0.25">
      <c r="A412" s="150"/>
      <c r="B412" s="25"/>
      <c r="C412" s="16" t="s">
        <v>113</v>
      </c>
      <c r="D412" s="16" t="s">
        <v>97</v>
      </c>
      <c r="E412" s="21" t="s">
        <v>316</v>
      </c>
      <c r="F412" s="84"/>
      <c r="G412" s="114" t="s">
        <v>353</v>
      </c>
      <c r="H412" s="41">
        <f t="shared" ref="H412:J413" si="167">H413</f>
        <v>2854.2</v>
      </c>
      <c r="I412" s="41">
        <f t="shared" si="167"/>
        <v>2854.2</v>
      </c>
      <c r="J412" s="41">
        <f t="shared" si="167"/>
        <v>2810.3</v>
      </c>
    </row>
    <row r="413" spans="1:10" ht="52.8" x14ac:dyDescent="0.25">
      <c r="A413" s="150"/>
      <c r="B413" s="25"/>
      <c r="C413" s="16" t="s">
        <v>113</v>
      </c>
      <c r="D413" s="16" t="s">
        <v>97</v>
      </c>
      <c r="E413" s="74" t="s">
        <v>352</v>
      </c>
      <c r="F413" s="16"/>
      <c r="G413" s="101" t="s">
        <v>337</v>
      </c>
      <c r="H413" s="97">
        <f t="shared" si="167"/>
        <v>2854.2</v>
      </c>
      <c r="I413" s="97">
        <f t="shared" si="167"/>
        <v>2854.2</v>
      </c>
      <c r="J413" s="97">
        <f t="shared" si="167"/>
        <v>2810.3</v>
      </c>
    </row>
    <row r="414" spans="1:10" ht="39.6" x14ac:dyDescent="0.25">
      <c r="A414" s="150"/>
      <c r="B414" s="25"/>
      <c r="C414" s="16" t="s">
        <v>113</v>
      </c>
      <c r="D414" s="16" t="s">
        <v>97</v>
      </c>
      <c r="E414" s="74" t="s">
        <v>352</v>
      </c>
      <c r="F414" s="84" t="s">
        <v>273</v>
      </c>
      <c r="G414" s="101" t="s">
        <v>261</v>
      </c>
      <c r="H414" s="97">
        <v>2854.2</v>
      </c>
      <c r="I414" s="97">
        <v>2854.2</v>
      </c>
      <c r="J414" s="97">
        <v>2810.3</v>
      </c>
    </row>
    <row r="415" spans="1:10" ht="18.75" customHeight="1" x14ac:dyDescent="0.3">
      <c r="A415" s="1"/>
      <c r="B415" s="25"/>
      <c r="C415" s="4" t="s">
        <v>125</v>
      </c>
      <c r="D415" s="3"/>
      <c r="E415" s="3"/>
      <c r="F415" s="3"/>
      <c r="G415" s="49" t="s">
        <v>8</v>
      </c>
      <c r="H415" s="95">
        <f t="shared" ref="H415:J415" si="168">H416</f>
        <v>3508.5</v>
      </c>
      <c r="I415" s="95">
        <f t="shared" si="168"/>
        <v>3508.5</v>
      </c>
      <c r="J415" s="95">
        <f t="shared" si="168"/>
        <v>3508.5</v>
      </c>
    </row>
    <row r="416" spans="1:10" ht="28.8" x14ac:dyDescent="0.3">
      <c r="A416" s="1"/>
      <c r="B416" s="25"/>
      <c r="C416" s="35" t="s">
        <v>125</v>
      </c>
      <c r="D416" s="35" t="s">
        <v>97</v>
      </c>
      <c r="E416" s="35"/>
      <c r="F416" s="35"/>
      <c r="G416" s="50" t="s">
        <v>15</v>
      </c>
      <c r="H416" s="40">
        <f t="shared" ref="H416" si="169">H418</f>
        <v>3508.5</v>
      </c>
      <c r="I416" s="40">
        <f t="shared" ref="I416:J416" si="170">I418</f>
        <v>3508.5</v>
      </c>
      <c r="J416" s="40">
        <f t="shared" si="170"/>
        <v>3508.5</v>
      </c>
    </row>
    <row r="417" spans="1:10" ht="66.599999999999994" x14ac:dyDescent="0.3">
      <c r="A417" s="1"/>
      <c r="B417" s="25"/>
      <c r="C417" s="16" t="s">
        <v>125</v>
      </c>
      <c r="D417" s="16" t="s">
        <v>97</v>
      </c>
      <c r="E417" s="74">
        <v>400000000</v>
      </c>
      <c r="F417" s="30"/>
      <c r="G417" s="64" t="s">
        <v>446</v>
      </c>
      <c r="H417" s="99">
        <f t="shared" ref="H417:J417" si="171">H418</f>
        <v>3508.5</v>
      </c>
      <c r="I417" s="99">
        <f t="shared" si="171"/>
        <v>3508.5</v>
      </c>
      <c r="J417" s="99">
        <f t="shared" si="171"/>
        <v>3508.5</v>
      </c>
    </row>
    <row r="418" spans="1:10" ht="53.4" x14ac:dyDescent="0.3">
      <c r="A418" s="1"/>
      <c r="B418" s="25"/>
      <c r="C418" s="47" t="s">
        <v>125</v>
      </c>
      <c r="D418" s="47" t="s">
        <v>97</v>
      </c>
      <c r="E418" s="75">
        <v>420000000</v>
      </c>
      <c r="F418" s="30"/>
      <c r="G418" s="46" t="s">
        <v>241</v>
      </c>
      <c r="H418" s="96">
        <f>H419+H428</f>
        <v>3508.5</v>
      </c>
      <c r="I418" s="96">
        <f t="shared" ref="I418:J418" si="172">I419+I428</f>
        <v>3508.5</v>
      </c>
      <c r="J418" s="96">
        <f t="shared" si="172"/>
        <v>3508.5</v>
      </c>
    </row>
    <row r="419" spans="1:10" ht="114" customHeight="1" x14ac:dyDescent="0.25">
      <c r="A419" s="1"/>
      <c r="B419" s="25"/>
      <c r="C419" s="16" t="s">
        <v>125</v>
      </c>
      <c r="D419" s="16" t="s">
        <v>97</v>
      </c>
      <c r="E419" s="74">
        <v>420100000</v>
      </c>
      <c r="F419" s="16"/>
      <c r="G419" s="100" t="s">
        <v>581</v>
      </c>
      <c r="H419" s="41">
        <f>H420+H422+H424+H426</f>
        <v>2496.4</v>
      </c>
      <c r="I419" s="41">
        <f t="shared" ref="I419:J419" si="173">I420+I422+I424+I426</f>
        <v>2496.4</v>
      </c>
      <c r="J419" s="41">
        <f t="shared" si="173"/>
        <v>2496.4</v>
      </c>
    </row>
    <row r="420" spans="1:10" ht="41.25" customHeight="1" x14ac:dyDescent="0.25">
      <c r="A420" s="1"/>
      <c r="B420" s="25"/>
      <c r="C420" s="16" t="s">
        <v>125</v>
      </c>
      <c r="D420" s="16" t="s">
        <v>97</v>
      </c>
      <c r="E420" s="74" t="s">
        <v>582</v>
      </c>
      <c r="F420" s="16"/>
      <c r="G420" s="101" t="s">
        <v>376</v>
      </c>
      <c r="H420" s="41">
        <f>H421</f>
        <v>300</v>
      </c>
      <c r="I420" s="41">
        <f t="shared" ref="I420:J420" si="174">I421</f>
        <v>300</v>
      </c>
      <c r="J420" s="41">
        <f t="shared" si="174"/>
        <v>300</v>
      </c>
    </row>
    <row r="421" spans="1:10" ht="79.2" x14ac:dyDescent="0.25">
      <c r="A421" s="1"/>
      <c r="B421" s="25"/>
      <c r="C421" s="16" t="s">
        <v>125</v>
      </c>
      <c r="D421" s="16" t="s">
        <v>97</v>
      </c>
      <c r="E421" s="74" t="s">
        <v>582</v>
      </c>
      <c r="F421" s="16" t="s">
        <v>20</v>
      </c>
      <c r="G421" s="103" t="s">
        <v>387</v>
      </c>
      <c r="H421" s="41">
        <v>300</v>
      </c>
      <c r="I421" s="41">
        <v>300</v>
      </c>
      <c r="J421" s="41">
        <v>300</v>
      </c>
    </row>
    <row r="422" spans="1:10" ht="79.2" x14ac:dyDescent="0.25">
      <c r="A422" s="1"/>
      <c r="B422" s="25"/>
      <c r="C422" s="16" t="s">
        <v>125</v>
      </c>
      <c r="D422" s="16" t="s">
        <v>97</v>
      </c>
      <c r="E422" s="74">
        <v>420123230</v>
      </c>
      <c r="F422" s="16"/>
      <c r="G422" s="103" t="s">
        <v>583</v>
      </c>
      <c r="H422" s="41">
        <f>H423</f>
        <v>1290</v>
      </c>
      <c r="I422" s="41">
        <f t="shared" ref="I422:J422" si="175">I423</f>
        <v>1300</v>
      </c>
      <c r="J422" s="41">
        <f t="shared" si="175"/>
        <v>1300</v>
      </c>
    </row>
    <row r="423" spans="1:10" ht="39.6" x14ac:dyDescent="0.25">
      <c r="A423" s="1"/>
      <c r="B423" s="25"/>
      <c r="C423" s="16" t="s">
        <v>125</v>
      </c>
      <c r="D423" s="16" t="s">
        <v>97</v>
      </c>
      <c r="E423" s="74">
        <v>420123230</v>
      </c>
      <c r="F423" s="84" t="s">
        <v>220</v>
      </c>
      <c r="G423" s="101" t="s">
        <v>221</v>
      </c>
      <c r="H423" s="41">
        <v>1290</v>
      </c>
      <c r="I423" s="41">
        <v>1300</v>
      </c>
      <c r="J423" s="41">
        <v>1300</v>
      </c>
    </row>
    <row r="424" spans="1:10" ht="39.6" x14ac:dyDescent="0.25">
      <c r="A424" s="1"/>
      <c r="B424" s="25"/>
      <c r="C424" s="16" t="s">
        <v>125</v>
      </c>
      <c r="D424" s="16" t="s">
        <v>97</v>
      </c>
      <c r="E424" s="74">
        <v>420110320</v>
      </c>
      <c r="F424" s="150"/>
      <c r="G424" s="202" t="s">
        <v>584</v>
      </c>
      <c r="H424" s="41">
        <f>H425</f>
        <v>896.4</v>
      </c>
      <c r="I424" s="41">
        <f t="shared" ref="I424:J424" si="176">I425</f>
        <v>896.4</v>
      </c>
      <c r="J424" s="41">
        <f t="shared" si="176"/>
        <v>896.4</v>
      </c>
    </row>
    <row r="425" spans="1:10" ht="79.2" x14ac:dyDescent="0.25">
      <c r="A425" s="1"/>
      <c r="B425" s="25"/>
      <c r="C425" s="16" t="s">
        <v>125</v>
      </c>
      <c r="D425" s="16" t="s">
        <v>97</v>
      </c>
      <c r="E425" s="74">
        <v>420110320</v>
      </c>
      <c r="F425" s="16" t="s">
        <v>20</v>
      </c>
      <c r="G425" s="103" t="s">
        <v>387</v>
      </c>
      <c r="H425" s="41">
        <v>896.4</v>
      </c>
      <c r="I425" s="41">
        <v>896.4</v>
      </c>
      <c r="J425" s="41">
        <v>896.4</v>
      </c>
    </row>
    <row r="426" spans="1:10" ht="39.6" x14ac:dyDescent="0.25">
      <c r="A426" s="1"/>
      <c r="B426" s="25"/>
      <c r="C426" s="16" t="s">
        <v>125</v>
      </c>
      <c r="D426" s="16" t="s">
        <v>97</v>
      </c>
      <c r="E426" s="74" t="s">
        <v>586</v>
      </c>
      <c r="F426" s="16"/>
      <c r="G426" s="103" t="s">
        <v>587</v>
      </c>
      <c r="H426" s="41">
        <f>H427</f>
        <v>10</v>
      </c>
      <c r="I426" s="41">
        <f t="shared" ref="I426:J426" si="177">I427</f>
        <v>0</v>
      </c>
      <c r="J426" s="41">
        <f t="shared" si="177"/>
        <v>0</v>
      </c>
    </row>
    <row r="427" spans="1:10" ht="79.2" x14ac:dyDescent="0.25">
      <c r="A427" s="1"/>
      <c r="B427" s="25"/>
      <c r="C427" s="16" t="s">
        <v>125</v>
      </c>
      <c r="D427" s="16" t="s">
        <v>97</v>
      </c>
      <c r="E427" s="74" t="s">
        <v>586</v>
      </c>
      <c r="F427" s="16" t="s">
        <v>20</v>
      </c>
      <c r="G427" s="103" t="s">
        <v>387</v>
      </c>
      <c r="H427" s="41">
        <v>10</v>
      </c>
      <c r="I427" s="41">
        <v>0</v>
      </c>
      <c r="J427" s="41">
        <v>0</v>
      </c>
    </row>
    <row r="428" spans="1:10" ht="132" x14ac:dyDescent="0.25">
      <c r="A428" s="150"/>
      <c r="B428" s="25"/>
      <c r="C428" s="16" t="s">
        <v>125</v>
      </c>
      <c r="D428" s="16" t="s">
        <v>97</v>
      </c>
      <c r="E428" s="74">
        <v>420200000</v>
      </c>
      <c r="F428" s="16"/>
      <c r="G428" s="100" t="s">
        <v>585</v>
      </c>
      <c r="H428" s="41">
        <f>H429+H431</f>
        <v>1012.0999999999999</v>
      </c>
      <c r="I428" s="41">
        <f t="shared" ref="I428:J428" si="178">I429+I431</f>
        <v>1012.0999999999999</v>
      </c>
      <c r="J428" s="41">
        <f t="shared" si="178"/>
        <v>1012.0999999999999</v>
      </c>
    </row>
    <row r="429" spans="1:10" ht="81" customHeight="1" x14ac:dyDescent="0.3">
      <c r="A429" s="150"/>
      <c r="B429" s="25"/>
      <c r="C429" s="16" t="s">
        <v>125</v>
      </c>
      <c r="D429" s="16" t="s">
        <v>97</v>
      </c>
      <c r="E429" s="74">
        <v>420223235</v>
      </c>
      <c r="F429" s="30"/>
      <c r="G429" s="101" t="s">
        <v>174</v>
      </c>
      <c r="H429" s="41">
        <f>H430</f>
        <v>575.29999999999995</v>
      </c>
      <c r="I429" s="41">
        <f>I430</f>
        <v>575.29999999999995</v>
      </c>
      <c r="J429" s="41">
        <f>J430</f>
        <v>575.29999999999995</v>
      </c>
    </row>
    <row r="430" spans="1:10" ht="39.6" x14ac:dyDescent="0.25">
      <c r="A430" s="150"/>
      <c r="B430" s="25"/>
      <c r="C430" s="16" t="s">
        <v>125</v>
      </c>
      <c r="D430" s="16" t="s">
        <v>97</v>
      </c>
      <c r="E430" s="74">
        <v>420223235</v>
      </c>
      <c r="F430" s="84" t="s">
        <v>220</v>
      </c>
      <c r="G430" s="101" t="s">
        <v>221</v>
      </c>
      <c r="H430" s="41">
        <v>575.29999999999995</v>
      </c>
      <c r="I430" s="41">
        <v>575.29999999999995</v>
      </c>
      <c r="J430" s="41">
        <v>575.29999999999995</v>
      </c>
    </row>
    <row r="431" spans="1:10" ht="79.2" x14ac:dyDescent="0.25">
      <c r="A431" s="150"/>
      <c r="B431" s="25"/>
      <c r="C431" s="16" t="s">
        <v>125</v>
      </c>
      <c r="D431" s="16" t="s">
        <v>97</v>
      </c>
      <c r="E431" s="74">
        <v>420223240</v>
      </c>
      <c r="F431" s="84"/>
      <c r="G431" s="101" t="s">
        <v>213</v>
      </c>
      <c r="H431" s="41">
        <f>H432</f>
        <v>436.8</v>
      </c>
      <c r="I431" s="41">
        <f t="shared" ref="I431:J431" si="179">I432</f>
        <v>436.8</v>
      </c>
      <c r="J431" s="41">
        <f t="shared" si="179"/>
        <v>436.8</v>
      </c>
    </row>
    <row r="432" spans="1:10" ht="39.6" x14ac:dyDescent="0.25">
      <c r="A432" s="150"/>
      <c r="B432" s="25"/>
      <c r="C432" s="16" t="s">
        <v>125</v>
      </c>
      <c r="D432" s="16" t="s">
        <v>97</v>
      </c>
      <c r="E432" s="74">
        <v>420223240</v>
      </c>
      <c r="F432" s="84"/>
      <c r="G432" s="101" t="s">
        <v>221</v>
      </c>
      <c r="H432" s="41">
        <v>436.8</v>
      </c>
      <c r="I432" s="41">
        <v>436.8</v>
      </c>
      <c r="J432" s="41">
        <v>436.8</v>
      </c>
    </row>
    <row r="433" spans="1:10" s="8" customFormat="1" ht="72.75" customHeight="1" x14ac:dyDescent="0.3">
      <c r="A433" s="3">
        <v>4</v>
      </c>
      <c r="B433" s="94">
        <v>929</v>
      </c>
      <c r="C433" s="13"/>
      <c r="D433" s="13"/>
      <c r="E433" s="13"/>
      <c r="F433" s="13"/>
      <c r="G433" s="14" t="s">
        <v>216</v>
      </c>
      <c r="H433" s="59">
        <f>H434+H550</f>
        <v>560481.80000000005</v>
      </c>
      <c r="I433" s="59">
        <f t="shared" ref="I433:J433" si="180">I434+I550</f>
        <v>548263.80000000005</v>
      </c>
      <c r="J433" s="59">
        <f t="shared" si="180"/>
        <v>548028.9</v>
      </c>
    </row>
    <row r="434" spans="1:10" ht="15.6" x14ac:dyDescent="0.3">
      <c r="A434" s="3"/>
      <c r="B434" s="94"/>
      <c r="C434" s="4" t="s">
        <v>107</v>
      </c>
      <c r="D434" s="3"/>
      <c r="E434" s="3"/>
      <c r="F434" s="3"/>
      <c r="G434" s="49" t="s">
        <v>108</v>
      </c>
      <c r="H434" s="59">
        <f>H435+H450+H479+H506+H512+H521</f>
        <v>548917.30000000005</v>
      </c>
      <c r="I434" s="59">
        <f t="shared" ref="I434:J434" si="181">I435+I450+I479+I506+I512+I521</f>
        <v>536699.30000000005</v>
      </c>
      <c r="J434" s="59">
        <f t="shared" si="181"/>
        <v>536464.4</v>
      </c>
    </row>
    <row r="435" spans="1:10" s="37" customFormat="1" ht="14.4" x14ac:dyDescent="0.3">
      <c r="A435" s="27"/>
      <c r="B435" s="70"/>
      <c r="C435" s="35" t="s">
        <v>107</v>
      </c>
      <c r="D435" s="35" t="s">
        <v>91</v>
      </c>
      <c r="E435" s="35"/>
      <c r="F435" s="35"/>
      <c r="G435" s="45" t="s">
        <v>110</v>
      </c>
      <c r="H435" s="58">
        <f t="shared" ref="H435:J435" si="182">H436</f>
        <v>146358.80000000002</v>
      </c>
      <c r="I435" s="58">
        <f t="shared" si="182"/>
        <v>143136.79999999999</v>
      </c>
      <c r="J435" s="58">
        <f t="shared" si="182"/>
        <v>142895</v>
      </c>
    </row>
    <row r="436" spans="1:10" s="37" customFormat="1" ht="53.4" x14ac:dyDescent="0.3">
      <c r="A436" s="27"/>
      <c r="B436" s="70"/>
      <c r="C436" s="16" t="s">
        <v>107</v>
      </c>
      <c r="D436" s="16" t="s">
        <v>91</v>
      </c>
      <c r="E436" s="21" t="s">
        <v>76</v>
      </c>
      <c r="F436" s="35"/>
      <c r="G436" s="64" t="s">
        <v>452</v>
      </c>
      <c r="H436" s="62">
        <f t="shared" ref="H436:J436" si="183">H437</f>
        <v>146358.80000000002</v>
      </c>
      <c r="I436" s="62">
        <f t="shared" si="183"/>
        <v>143136.79999999999</v>
      </c>
      <c r="J436" s="62">
        <f t="shared" si="183"/>
        <v>142895</v>
      </c>
    </row>
    <row r="437" spans="1:10" s="37" customFormat="1" ht="27" x14ac:dyDescent="0.3">
      <c r="A437" s="27"/>
      <c r="B437" s="70"/>
      <c r="C437" s="16" t="s">
        <v>107</v>
      </c>
      <c r="D437" s="16" t="s">
        <v>91</v>
      </c>
      <c r="E437" s="52" t="s">
        <v>77</v>
      </c>
      <c r="F437" s="35"/>
      <c r="G437" s="46" t="s">
        <v>465</v>
      </c>
      <c r="H437" s="97">
        <f>H438+H443</f>
        <v>146358.80000000002</v>
      </c>
      <c r="I437" s="97">
        <f t="shared" ref="I437:J437" si="184">I438+I443</f>
        <v>143136.79999999999</v>
      </c>
      <c r="J437" s="97">
        <f t="shared" si="184"/>
        <v>142895</v>
      </c>
    </row>
    <row r="438" spans="1:10" s="37" customFormat="1" ht="53.4" x14ac:dyDescent="0.3">
      <c r="A438" s="27"/>
      <c r="B438" s="70"/>
      <c r="C438" s="56" t="s">
        <v>107</v>
      </c>
      <c r="D438" s="56" t="s">
        <v>91</v>
      </c>
      <c r="E438" s="21" t="s">
        <v>354</v>
      </c>
      <c r="F438" s="35"/>
      <c r="G438" s="100" t="s">
        <v>466</v>
      </c>
      <c r="H438" s="97">
        <f>H439+H441</f>
        <v>144507.20000000001</v>
      </c>
      <c r="I438" s="97">
        <f>I439+I441</f>
        <v>143136.79999999999</v>
      </c>
      <c r="J438" s="97">
        <f>J439+J441</f>
        <v>142895</v>
      </c>
    </row>
    <row r="439" spans="1:10" s="37" customFormat="1" ht="52.8" x14ac:dyDescent="0.3">
      <c r="A439" s="27"/>
      <c r="B439" s="70"/>
      <c r="C439" s="56" t="s">
        <v>107</v>
      </c>
      <c r="D439" s="56" t="s">
        <v>91</v>
      </c>
      <c r="E439" s="21" t="s">
        <v>455</v>
      </c>
      <c r="F439" s="21"/>
      <c r="G439" s="101" t="s">
        <v>454</v>
      </c>
      <c r="H439" s="97">
        <f>H440</f>
        <v>79437.600000000006</v>
      </c>
      <c r="I439" s="97">
        <f t="shared" ref="I439:J439" si="185">I440</f>
        <v>79723.600000000006</v>
      </c>
      <c r="J439" s="97">
        <f t="shared" si="185"/>
        <v>79723.600000000006</v>
      </c>
    </row>
    <row r="440" spans="1:10" s="37" customFormat="1" ht="14.4" x14ac:dyDescent="0.3">
      <c r="A440" s="27"/>
      <c r="B440" s="70"/>
      <c r="C440" s="56" t="s">
        <v>107</v>
      </c>
      <c r="D440" s="56" t="s">
        <v>91</v>
      </c>
      <c r="E440" s="21" t="s">
        <v>455</v>
      </c>
      <c r="F440" s="21" t="s">
        <v>234</v>
      </c>
      <c r="G440" s="101" t="s">
        <v>233</v>
      </c>
      <c r="H440" s="183">
        <v>79437.600000000006</v>
      </c>
      <c r="I440" s="183">
        <v>79723.600000000006</v>
      </c>
      <c r="J440" s="183">
        <v>79723.600000000006</v>
      </c>
    </row>
    <row r="441" spans="1:10" s="37" customFormat="1" ht="79.2" x14ac:dyDescent="0.3">
      <c r="A441" s="27"/>
      <c r="B441" s="70"/>
      <c r="C441" s="56" t="s">
        <v>107</v>
      </c>
      <c r="D441" s="56" t="s">
        <v>91</v>
      </c>
      <c r="E441" s="182" t="s">
        <v>457</v>
      </c>
      <c r="F441" s="21"/>
      <c r="G441" s="101" t="s">
        <v>456</v>
      </c>
      <c r="H441" s="97">
        <f>H442</f>
        <v>65069.599999999999</v>
      </c>
      <c r="I441" s="97">
        <f t="shared" ref="I441:J441" si="186">I442</f>
        <v>63413.2</v>
      </c>
      <c r="J441" s="97">
        <f t="shared" si="186"/>
        <v>63171.4</v>
      </c>
    </row>
    <row r="442" spans="1:10" s="37" customFormat="1" ht="14.4" x14ac:dyDescent="0.3">
      <c r="A442" s="27"/>
      <c r="B442" s="70"/>
      <c r="C442" s="56" t="s">
        <v>107</v>
      </c>
      <c r="D442" s="56" t="s">
        <v>91</v>
      </c>
      <c r="E442" s="182" t="s">
        <v>457</v>
      </c>
      <c r="F442" s="21" t="s">
        <v>234</v>
      </c>
      <c r="G442" s="101" t="s">
        <v>233</v>
      </c>
      <c r="H442" s="97">
        <v>65069.599999999999</v>
      </c>
      <c r="I442" s="97">
        <v>63413.2</v>
      </c>
      <c r="J442" s="97">
        <v>63171.4</v>
      </c>
    </row>
    <row r="443" spans="1:10" s="37" customFormat="1" ht="40.200000000000003" x14ac:dyDescent="0.3">
      <c r="A443" s="27"/>
      <c r="B443" s="70"/>
      <c r="C443" s="56" t="s">
        <v>107</v>
      </c>
      <c r="D443" s="56" t="s">
        <v>91</v>
      </c>
      <c r="E443" s="21" t="s">
        <v>296</v>
      </c>
      <c r="F443" s="35"/>
      <c r="G443" s="100" t="s">
        <v>458</v>
      </c>
      <c r="H443" s="97">
        <f>H444+H446+H448</f>
        <v>1851.6</v>
      </c>
      <c r="I443" s="97">
        <f t="shared" ref="I443:J443" si="187">I444+I446+I448</f>
        <v>0</v>
      </c>
      <c r="J443" s="97">
        <f t="shared" si="187"/>
        <v>0</v>
      </c>
    </row>
    <row r="444" spans="1:10" s="37" customFormat="1" ht="54" customHeight="1" x14ac:dyDescent="0.3">
      <c r="A444" s="27"/>
      <c r="B444" s="70"/>
      <c r="C444" s="56" t="s">
        <v>107</v>
      </c>
      <c r="D444" s="56" t="s">
        <v>91</v>
      </c>
      <c r="E444" s="21" t="s">
        <v>405</v>
      </c>
      <c r="F444" s="35"/>
      <c r="G444" s="189" t="s">
        <v>567</v>
      </c>
      <c r="H444" s="97">
        <f>H445</f>
        <v>1436.6</v>
      </c>
      <c r="I444" s="97">
        <f t="shared" ref="I444:J444" si="188">I445</f>
        <v>0</v>
      </c>
      <c r="J444" s="97">
        <f t="shared" si="188"/>
        <v>0</v>
      </c>
    </row>
    <row r="445" spans="1:10" s="37" customFormat="1" ht="14.4" x14ac:dyDescent="0.3">
      <c r="A445" s="27"/>
      <c r="B445" s="70"/>
      <c r="C445" s="56" t="s">
        <v>107</v>
      </c>
      <c r="D445" s="56" t="s">
        <v>91</v>
      </c>
      <c r="E445" s="21" t="s">
        <v>405</v>
      </c>
      <c r="F445" s="21" t="s">
        <v>234</v>
      </c>
      <c r="G445" s="101" t="s">
        <v>233</v>
      </c>
      <c r="H445" s="97">
        <v>1436.6</v>
      </c>
      <c r="I445" s="97">
        <v>0</v>
      </c>
      <c r="J445" s="97">
        <v>0</v>
      </c>
    </row>
    <row r="446" spans="1:10" s="37" customFormat="1" ht="53.4" x14ac:dyDescent="0.3">
      <c r="A446" s="27"/>
      <c r="B446" s="70"/>
      <c r="C446" s="56" t="s">
        <v>107</v>
      </c>
      <c r="D446" s="56" t="s">
        <v>91</v>
      </c>
      <c r="E446" s="21" t="s">
        <v>460</v>
      </c>
      <c r="F446" s="57"/>
      <c r="G446" s="118" t="s">
        <v>459</v>
      </c>
      <c r="H446" s="97">
        <f>H447</f>
        <v>300</v>
      </c>
      <c r="I446" s="97">
        <f t="shared" ref="I446:J446" si="189">I447</f>
        <v>0</v>
      </c>
      <c r="J446" s="97">
        <f t="shared" si="189"/>
        <v>0</v>
      </c>
    </row>
    <row r="447" spans="1:10" s="37" customFormat="1" ht="14.4" x14ac:dyDescent="0.3">
      <c r="A447" s="27"/>
      <c r="B447" s="70"/>
      <c r="C447" s="56" t="s">
        <v>107</v>
      </c>
      <c r="D447" s="56" t="s">
        <v>91</v>
      </c>
      <c r="E447" s="21" t="s">
        <v>460</v>
      </c>
      <c r="F447" s="21" t="s">
        <v>234</v>
      </c>
      <c r="G447" s="101" t="s">
        <v>233</v>
      </c>
      <c r="H447" s="97">
        <v>300</v>
      </c>
      <c r="I447" s="97">
        <v>0</v>
      </c>
      <c r="J447" s="97">
        <v>0</v>
      </c>
    </row>
    <row r="448" spans="1:10" s="37" customFormat="1" ht="66" x14ac:dyDescent="0.3">
      <c r="A448" s="27"/>
      <c r="B448" s="70"/>
      <c r="C448" s="56" t="s">
        <v>107</v>
      </c>
      <c r="D448" s="56" t="s">
        <v>91</v>
      </c>
      <c r="E448" s="57" t="s">
        <v>461</v>
      </c>
      <c r="F448" s="21"/>
      <c r="G448" s="101" t="s">
        <v>401</v>
      </c>
      <c r="H448" s="97">
        <f>H449</f>
        <v>115</v>
      </c>
      <c r="I448" s="97">
        <f t="shared" ref="I448:J448" si="190">I449</f>
        <v>0</v>
      </c>
      <c r="J448" s="97">
        <f t="shared" si="190"/>
        <v>0</v>
      </c>
    </row>
    <row r="449" spans="1:10" s="37" customFormat="1" ht="14.4" x14ac:dyDescent="0.3">
      <c r="A449" s="27"/>
      <c r="B449" s="70"/>
      <c r="C449" s="56" t="s">
        <v>107</v>
      </c>
      <c r="D449" s="56" t="s">
        <v>91</v>
      </c>
      <c r="E449" s="57" t="s">
        <v>461</v>
      </c>
      <c r="F449" s="21" t="s">
        <v>234</v>
      </c>
      <c r="G449" s="101" t="s">
        <v>233</v>
      </c>
      <c r="H449" s="97">
        <v>115</v>
      </c>
      <c r="I449" s="97">
        <v>0</v>
      </c>
      <c r="J449" s="97">
        <v>0</v>
      </c>
    </row>
    <row r="450" spans="1:10" s="37" customFormat="1" ht="14.4" x14ac:dyDescent="0.3">
      <c r="A450" s="27"/>
      <c r="B450" s="70"/>
      <c r="C450" s="35" t="s">
        <v>107</v>
      </c>
      <c r="D450" s="35" t="s">
        <v>92</v>
      </c>
      <c r="E450" s="35"/>
      <c r="F450" s="35"/>
      <c r="G450" s="45" t="s">
        <v>111</v>
      </c>
      <c r="H450" s="42">
        <f>H451</f>
        <v>348672.10000000003</v>
      </c>
      <c r="I450" s="42">
        <f t="shared" ref="I450:J450" si="191">I451</f>
        <v>340581.10000000003</v>
      </c>
      <c r="J450" s="42">
        <f t="shared" si="191"/>
        <v>340888.10000000003</v>
      </c>
    </row>
    <row r="451" spans="1:10" s="37" customFormat="1" ht="53.4" x14ac:dyDescent="0.3">
      <c r="A451" s="27"/>
      <c r="B451" s="70"/>
      <c r="C451" s="16" t="s">
        <v>107</v>
      </c>
      <c r="D451" s="16" t="s">
        <v>92</v>
      </c>
      <c r="E451" s="21" t="s">
        <v>76</v>
      </c>
      <c r="F451" s="35"/>
      <c r="G451" s="64" t="s">
        <v>452</v>
      </c>
      <c r="H451" s="65">
        <f t="shared" ref="H451:J451" si="192">H452</f>
        <v>348672.10000000003</v>
      </c>
      <c r="I451" s="65">
        <f t="shared" si="192"/>
        <v>340581.10000000003</v>
      </c>
      <c r="J451" s="65">
        <f t="shared" si="192"/>
        <v>340888.10000000003</v>
      </c>
    </row>
    <row r="452" spans="1:10" s="37" customFormat="1" ht="39" customHeight="1" x14ac:dyDescent="0.3">
      <c r="A452" s="27"/>
      <c r="B452" s="70"/>
      <c r="C452" s="47" t="s">
        <v>107</v>
      </c>
      <c r="D452" s="47" t="s">
        <v>92</v>
      </c>
      <c r="E452" s="52" t="s">
        <v>78</v>
      </c>
      <c r="F452" s="21"/>
      <c r="G452" s="46" t="s">
        <v>701</v>
      </c>
      <c r="H452" s="97">
        <f>H453+H460+H467+H474</f>
        <v>348672.10000000003</v>
      </c>
      <c r="I452" s="97">
        <f t="shared" ref="I452:J452" si="193">I453+I460+I467+I474</f>
        <v>340581.10000000003</v>
      </c>
      <c r="J452" s="97">
        <f t="shared" si="193"/>
        <v>340888.10000000003</v>
      </c>
    </row>
    <row r="453" spans="1:10" s="37" customFormat="1" ht="52.5" customHeight="1" x14ac:dyDescent="0.3">
      <c r="A453" s="27"/>
      <c r="B453" s="70"/>
      <c r="C453" s="56" t="s">
        <v>107</v>
      </c>
      <c r="D453" s="92" t="s">
        <v>92</v>
      </c>
      <c r="E453" s="21" t="s">
        <v>302</v>
      </c>
      <c r="F453" s="35"/>
      <c r="G453" s="100" t="s">
        <v>467</v>
      </c>
      <c r="H453" s="97">
        <f>H454+H456+H458</f>
        <v>302131.20000000001</v>
      </c>
      <c r="I453" s="97">
        <f t="shared" ref="I453:J453" si="194">I454+I456+I458</f>
        <v>302675</v>
      </c>
      <c r="J453" s="97">
        <f t="shared" si="194"/>
        <v>302445</v>
      </c>
    </row>
    <row r="454" spans="1:10" s="37" customFormat="1" ht="79.2" x14ac:dyDescent="0.3">
      <c r="A454" s="27"/>
      <c r="B454" s="70"/>
      <c r="C454" s="56" t="s">
        <v>107</v>
      </c>
      <c r="D454" s="92" t="s">
        <v>92</v>
      </c>
      <c r="E454" s="83" t="s">
        <v>469</v>
      </c>
      <c r="F454" s="84"/>
      <c r="G454" s="101" t="s">
        <v>468</v>
      </c>
      <c r="H454" s="97">
        <f>H455</f>
        <v>209913.5</v>
      </c>
      <c r="I454" s="97">
        <f t="shared" ref="I454:J454" si="195">I455</f>
        <v>211308.3</v>
      </c>
      <c r="J454" s="97">
        <f t="shared" si="195"/>
        <v>211308.3</v>
      </c>
    </row>
    <row r="455" spans="1:10" s="37" customFormat="1" ht="14.4" x14ac:dyDescent="0.3">
      <c r="A455" s="27"/>
      <c r="B455" s="70"/>
      <c r="C455" s="56" t="s">
        <v>107</v>
      </c>
      <c r="D455" s="92" t="s">
        <v>92</v>
      </c>
      <c r="E455" s="57" t="s">
        <v>469</v>
      </c>
      <c r="F455" s="21" t="s">
        <v>234</v>
      </c>
      <c r="G455" s="101" t="s">
        <v>233</v>
      </c>
      <c r="H455" s="184">
        <v>209913.5</v>
      </c>
      <c r="I455" s="184">
        <v>211308.3</v>
      </c>
      <c r="J455" s="184">
        <v>211308.3</v>
      </c>
    </row>
    <row r="456" spans="1:10" s="37" customFormat="1" ht="66" x14ac:dyDescent="0.3">
      <c r="A456" s="27"/>
      <c r="B456" s="70"/>
      <c r="C456" s="16" t="s">
        <v>107</v>
      </c>
      <c r="D456" s="16" t="s">
        <v>92</v>
      </c>
      <c r="E456" s="57" t="s">
        <v>470</v>
      </c>
      <c r="F456" s="21"/>
      <c r="G456" s="101" t="s">
        <v>301</v>
      </c>
      <c r="H456" s="97">
        <f>H457</f>
        <v>76437.5</v>
      </c>
      <c r="I456" s="97">
        <f t="shared" ref="I456:J456" si="196">I457</f>
        <v>75586.5</v>
      </c>
      <c r="J456" s="97">
        <f t="shared" si="196"/>
        <v>75356.5</v>
      </c>
    </row>
    <row r="457" spans="1:10" s="37" customFormat="1" ht="14.4" x14ac:dyDescent="0.3">
      <c r="A457" s="27"/>
      <c r="B457" s="70"/>
      <c r="C457" s="56" t="s">
        <v>107</v>
      </c>
      <c r="D457" s="92" t="s">
        <v>92</v>
      </c>
      <c r="E457" s="57" t="s">
        <v>470</v>
      </c>
      <c r="F457" s="21" t="s">
        <v>234</v>
      </c>
      <c r="G457" s="101" t="s">
        <v>233</v>
      </c>
      <c r="H457" s="97">
        <v>76437.5</v>
      </c>
      <c r="I457" s="97">
        <v>75586.5</v>
      </c>
      <c r="J457" s="97">
        <v>75356.5</v>
      </c>
    </row>
    <row r="458" spans="1:10" s="37" customFormat="1" ht="66" x14ac:dyDescent="0.3">
      <c r="A458" s="27"/>
      <c r="B458" s="70"/>
      <c r="C458" s="56" t="s">
        <v>107</v>
      </c>
      <c r="D458" s="92" t="s">
        <v>92</v>
      </c>
      <c r="E458" s="57" t="s">
        <v>472</v>
      </c>
      <c r="F458" s="21"/>
      <c r="G458" s="101" t="s">
        <v>471</v>
      </c>
      <c r="H458" s="97">
        <f>H459</f>
        <v>15780.2</v>
      </c>
      <c r="I458" s="97">
        <f t="shared" ref="I458:J458" si="197">I459</f>
        <v>15780.2</v>
      </c>
      <c r="J458" s="97">
        <f t="shared" si="197"/>
        <v>15780.2</v>
      </c>
    </row>
    <row r="459" spans="1:10" s="37" customFormat="1" ht="14.4" x14ac:dyDescent="0.3">
      <c r="A459" s="27"/>
      <c r="B459" s="70"/>
      <c r="C459" s="16" t="s">
        <v>107</v>
      </c>
      <c r="D459" s="16" t="s">
        <v>92</v>
      </c>
      <c r="E459" s="21" t="s">
        <v>472</v>
      </c>
      <c r="F459" s="21" t="s">
        <v>234</v>
      </c>
      <c r="G459" s="101" t="s">
        <v>233</v>
      </c>
      <c r="H459" s="183">
        <v>15780.2</v>
      </c>
      <c r="I459" s="183">
        <v>15780.2</v>
      </c>
      <c r="J459" s="183">
        <v>15780.2</v>
      </c>
    </row>
    <row r="460" spans="1:10" s="37" customFormat="1" ht="40.200000000000003" x14ac:dyDescent="0.3">
      <c r="A460" s="27"/>
      <c r="B460" s="70"/>
      <c r="C460" s="16" t="s">
        <v>107</v>
      </c>
      <c r="D460" s="16" t="s">
        <v>92</v>
      </c>
      <c r="E460" s="21" t="s">
        <v>474</v>
      </c>
      <c r="F460" s="83"/>
      <c r="G460" s="100" t="s">
        <v>473</v>
      </c>
      <c r="H460" s="97">
        <f>H461+H463+H465</f>
        <v>4119.5</v>
      </c>
      <c r="I460" s="97">
        <f t="shared" ref="I460:J460" si="198">I461+I463+I465</f>
        <v>0</v>
      </c>
      <c r="J460" s="97">
        <f t="shared" si="198"/>
        <v>0</v>
      </c>
    </row>
    <row r="461" spans="1:10" s="37" customFormat="1" ht="52.8" x14ac:dyDescent="0.3">
      <c r="A461" s="27"/>
      <c r="B461" s="70"/>
      <c r="C461" s="16" t="s">
        <v>107</v>
      </c>
      <c r="D461" s="16" t="s">
        <v>92</v>
      </c>
      <c r="E461" s="21" t="s">
        <v>475</v>
      </c>
      <c r="F461" s="16"/>
      <c r="G461" s="101" t="s">
        <v>699</v>
      </c>
      <c r="H461" s="97">
        <f>H462</f>
        <v>2204.6999999999998</v>
      </c>
      <c r="I461" s="97">
        <f t="shared" ref="I461:J461" si="199">I462</f>
        <v>0</v>
      </c>
      <c r="J461" s="97">
        <f t="shared" si="199"/>
        <v>0</v>
      </c>
    </row>
    <row r="462" spans="1:10" s="37" customFormat="1" ht="14.4" x14ac:dyDescent="0.3">
      <c r="A462" s="27"/>
      <c r="B462" s="70"/>
      <c r="C462" s="16" t="s">
        <v>107</v>
      </c>
      <c r="D462" s="16" t="s">
        <v>92</v>
      </c>
      <c r="E462" s="21" t="s">
        <v>475</v>
      </c>
      <c r="F462" s="21" t="s">
        <v>234</v>
      </c>
      <c r="G462" s="101" t="s">
        <v>233</v>
      </c>
      <c r="H462" s="97">
        <v>2204.6999999999998</v>
      </c>
      <c r="I462" s="97">
        <v>0</v>
      </c>
      <c r="J462" s="97">
        <v>0</v>
      </c>
    </row>
    <row r="463" spans="1:10" s="37" customFormat="1" ht="52.8" x14ac:dyDescent="0.3">
      <c r="A463" s="27"/>
      <c r="B463" s="70"/>
      <c r="C463" s="16" t="s">
        <v>107</v>
      </c>
      <c r="D463" s="16" t="s">
        <v>92</v>
      </c>
      <c r="E463" s="57" t="s">
        <v>476</v>
      </c>
      <c r="F463" s="21"/>
      <c r="G463" s="101" t="s">
        <v>477</v>
      </c>
      <c r="H463" s="97">
        <f>прил.4!F372</f>
        <v>1491</v>
      </c>
      <c r="I463" s="97">
        <f>прил.4!G372</f>
        <v>0</v>
      </c>
      <c r="J463" s="97">
        <f>прил.4!H372</f>
        <v>0</v>
      </c>
    </row>
    <row r="464" spans="1:10" s="37" customFormat="1" ht="14.4" x14ac:dyDescent="0.3">
      <c r="A464" s="27"/>
      <c r="B464" s="70"/>
      <c r="C464" s="16" t="s">
        <v>107</v>
      </c>
      <c r="D464" s="16" t="s">
        <v>92</v>
      </c>
      <c r="E464" s="57" t="s">
        <v>476</v>
      </c>
      <c r="F464" s="21" t="s">
        <v>234</v>
      </c>
      <c r="G464" s="101" t="s">
        <v>233</v>
      </c>
      <c r="H464" s="97">
        <v>1491</v>
      </c>
      <c r="I464" s="97">
        <v>0</v>
      </c>
      <c r="J464" s="97">
        <v>0</v>
      </c>
    </row>
    <row r="465" spans="1:10" s="37" customFormat="1" ht="66.599999999999994" x14ac:dyDescent="0.3">
      <c r="A465" s="27"/>
      <c r="B465" s="70"/>
      <c r="C465" s="16" t="s">
        <v>107</v>
      </c>
      <c r="D465" s="16" t="s">
        <v>92</v>
      </c>
      <c r="E465" s="57" t="s">
        <v>478</v>
      </c>
      <c r="F465" s="57"/>
      <c r="G465" s="155" t="s">
        <v>479</v>
      </c>
      <c r="H465" s="97">
        <f>H466</f>
        <v>423.8</v>
      </c>
      <c r="I465" s="97">
        <f t="shared" ref="I465:J465" si="200">I466</f>
        <v>0</v>
      </c>
      <c r="J465" s="97">
        <f t="shared" si="200"/>
        <v>0</v>
      </c>
    </row>
    <row r="466" spans="1:10" s="37" customFormat="1" ht="14.4" x14ac:dyDescent="0.3">
      <c r="A466" s="27"/>
      <c r="B466" s="70"/>
      <c r="C466" s="16" t="s">
        <v>107</v>
      </c>
      <c r="D466" s="16" t="s">
        <v>92</v>
      </c>
      <c r="E466" s="57" t="s">
        <v>478</v>
      </c>
      <c r="F466" s="21" t="s">
        <v>234</v>
      </c>
      <c r="G466" s="101" t="s">
        <v>233</v>
      </c>
      <c r="H466" s="97">
        <v>423.8</v>
      </c>
      <c r="I466" s="97">
        <v>0</v>
      </c>
      <c r="J466" s="97">
        <v>0</v>
      </c>
    </row>
    <row r="467" spans="1:10" s="37" customFormat="1" ht="66.599999999999994" x14ac:dyDescent="0.3">
      <c r="A467" s="27"/>
      <c r="B467" s="70"/>
      <c r="C467" s="16" t="s">
        <v>107</v>
      </c>
      <c r="D467" s="16" t="s">
        <v>92</v>
      </c>
      <c r="E467" s="21" t="s">
        <v>480</v>
      </c>
      <c r="F467" s="21"/>
      <c r="G467" s="100" t="s">
        <v>482</v>
      </c>
      <c r="H467" s="97">
        <f>H468+H470+H472</f>
        <v>20627.699999999997</v>
      </c>
      <c r="I467" s="97">
        <f t="shared" ref="I467:J467" si="201">I468+I470+I472</f>
        <v>20130.699999999997</v>
      </c>
      <c r="J467" s="97">
        <f t="shared" si="201"/>
        <v>20130.699999999997</v>
      </c>
    </row>
    <row r="468" spans="1:10" s="37" customFormat="1" ht="39.6" x14ac:dyDescent="0.3">
      <c r="A468" s="27"/>
      <c r="B468" s="70"/>
      <c r="C468" s="16" t="s">
        <v>107</v>
      </c>
      <c r="D468" s="16" t="s">
        <v>92</v>
      </c>
      <c r="E468" s="57" t="s">
        <v>481</v>
      </c>
      <c r="F468" s="21"/>
      <c r="G468" s="101" t="s">
        <v>324</v>
      </c>
      <c r="H468" s="97">
        <f>H469</f>
        <v>5360.4</v>
      </c>
      <c r="I468" s="97">
        <f t="shared" ref="I468:J468" si="202">I469</f>
        <v>5360.4</v>
      </c>
      <c r="J468" s="97">
        <f t="shared" si="202"/>
        <v>5360.4</v>
      </c>
    </row>
    <row r="469" spans="1:10" s="37" customFormat="1" ht="14.4" x14ac:dyDescent="0.3">
      <c r="A469" s="27"/>
      <c r="B469" s="70"/>
      <c r="C469" s="16" t="s">
        <v>107</v>
      </c>
      <c r="D469" s="16" t="s">
        <v>92</v>
      </c>
      <c r="E469" s="57" t="s">
        <v>481</v>
      </c>
      <c r="F469" s="21" t="s">
        <v>234</v>
      </c>
      <c r="G469" s="101" t="s">
        <v>233</v>
      </c>
      <c r="H469" s="184">
        <v>5360.4</v>
      </c>
      <c r="I469" s="184">
        <v>5360.4</v>
      </c>
      <c r="J469" s="184">
        <v>5360.4</v>
      </c>
    </row>
    <row r="470" spans="1:10" s="37" customFormat="1" ht="79.2" x14ac:dyDescent="0.3">
      <c r="A470" s="27"/>
      <c r="B470" s="70"/>
      <c r="C470" s="16" t="s">
        <v>107</v>
      </c>
      <c r="D470" s="16" t="s">
        <v>92</v>
      </c>
      <c r="E470" s="21" t="s">
        <v>483</v>
      </c>
      <c r="F470" s="21"/>
      <c r="G470" s="101" t="s">
        <v>138</v>
      </c>
      <c r="H470" s="97">
        <f>H471</f>
        <v>14770.3</v>
      </c>
      <c r="I470" s="97">
        <f t="shared" ref="I470:J470" si="203">I471</f>
        <v>14770.3</v>
      </c>
      <c r="J470" s="97">
        <f t="shared" si="203"/>
        <v>14770.3</v>
      </c>
    </row>
    <row r="471" spans="1:10" s="37" customFormat="1" ht="14.4" x14ac:dyDescent="0.3">
      <c r="A471" s="27"/>
      <c r="B471" s="70"/>
      <c r="C471" s="84" t="s">
        <v>107</v>
      </c>
      <c r="D471" s="16" t="s">
        <v>92</v>
      </c>
      <c r="E471" s="21" t="s">
        <v>483</v>
      </c>
      <c r="F471" s="21" t="s">
        <v>234</v>
      </c>
      <c r="G471" s="101" t="s">
        <v>233</v>
      </c>
      <c r="H471" s="97">
        <v>14770.3</v>
      </c>
      <c r="I471" s="97">
        <v>14770.3</v>
      </c>
      <c r="J471" s="97">
        <v>14770.3</v>
      </c>
    </row>
    <row r="472" spans="1:10" s="37" customFormat="1" ht="79.2" x14ac:dyDescent="0.3">
      <c r="A472" s="27"/>
      <c r="B472" s="70"/>
      <c r="C472" s="16" t="s">
        <v>107</v>
      </c>
      <c r="D472" s="16" t="s">
        <v>92</v>
      </c>
      <c r="E472" s="21" t="s">
        <v>484</v>
      </c>
      <c r="F472" s="21"/>
      <c r="G472" s="101" t="s">
        <v>485</v>
      </c>
      <c r="H472" s="97">
        <f>H473</f>
        <v>497</v>
      </c>
      <c r="I472" s="97">
        <f t="shared" ref="I472:J472" si="204">I473</f>
        <v>0</v>
      </c>
      <c r="J472" s="97">
        <f t="shared" si="204"/>
        <v>0</v>
      </c>
    </row>
    <row r="473" spans="1:10" s="37" customFormat="1" ht="14.4" x14ac:dyDescent="0.3">
      <c r="A473" s="27"/>
      <c r="B473" s="70"/>
      <c r="C473" s="16" t="s">
        <v>107</v>
      </c>
      <c r="D473" s="16" t="s">
        <v>92</v>
      </c>
      <c r="E473" s="21" t="s">
        <v>484</v>
      </c>
      <c r="F473" s="21" t="s">
        <v>234</v>
      </c>
      <c r="G473" s="101" t="s">
        <v>233</v>
      </c>
      <c r="H473" s="41">
        <v>497</v>
      </c>
      <c r="I473" s="41">
        <v>0</v>
      </c>
      <c r="J473" s="41">
        <v>0</v>
      </c>
    </row>
    <row r="474" spans="1:10" s="37" customFormat="1" ht="53.4" x14ac:dyDescent="0.3">
      <c r="A474" s="27"/>
      <c r="B474" s="70"/>
      <c r="C474" s="84" t="s">
        <v>107</v>
      </c>
      <c r="D474" s="84" t="s">
        <v>92</v>
      </c>
      <c r="E474" s="21" t="s">
        <v>486</v>
      </c>
      <c r="F474" s="21"/>
      <c r="G474" s="100" t="s">
        <v>487</v>
      </c>
      <c r="H474" s="41">
        <f>H475+H477</f>
        <v>21793.7</v>
      </c>
      <c r="I474" s="41">
        <f t="shared" ref="I474:J474" si="205">I475+I477</f>
        <v>17775.400000000001</v>
      </c>
      <c r="J474" s="41">
        <f t="shared" si="205"/>
        <v>18312.400000000001</v>
      </c>
    </row>
    <row r="475" spans="1:10" s="37" customFormat="1" ht="66" x14ac:dyDescent="0.3">
      <c r="A475" s="27"/>
      <c r="B475" s="70"/>
      <c r="C475" s="16" t="s">
        <v>107</v>
      </c>
      <c r="D475" s="16" t="s">
        <v>92</v>
      </c>
      <c r="E475" s="21" t="s">
        <v>488</v>
      </c>
      <c r="F475" s="84"/>
      <c r="G475" s="55" t="s">
        <v>407</v>
      </c>
      <c r="H475" s="41">
        <f>H476</f>
        <v>17730.7</v>
      </c>
      <c r="I475" s="41">
        <f t="shared" ref="I475:J475" si="206">I476</f>
        <v>17775.400000000001</v>
      </c>
      <c r="J475" s="41">
        <f t="shared" si="206"/>
        <v>18312.400000000001</v>
      </c>
    </row>
    <row r="476" spans="1:10" s="37" customFormat="1" ht="14.4" x14ac:dyDescent="0.3">
      <c r="A476" s="27"/>
      <c r="B476" s="70"/>
      <c r="C476" s="16" t="s">
        <v>107</v>
      </c>
      <c r="D476" s="16" t="s">
        <v>92</v>
      </c>
      <c r="E476" s="21" t="s">
        <v>488</v>
      </c>
      <c r="F476" s="21" t="s">
        <v>234</v>
      </c>
      <c r="G476" s="101" t="s">
        <v>233</v>
      </c>
      <c r="H476" s="183">
        <v>17730.7</v>
      </c>
      <c r="I476" s="183">
        <v>17775.400000000001</v>
      </c>
      <c r="J476" s="183">
        <v>18312.400000000001</v>
      </c>
    </row>
    <row r="477" spans="1:10" s="37" customFormat="1" ht="66" x14ac:dyDescent="0.3">
      <c r="A477" s="27"/>
      <c r="B477" s="70"/>
      <c r="C477" s="16" t="s">
        <v>107</v>
      </c>
      <c r="D477" s="16" t="s">
        <v>92</v>
      </c>
      <c r="E477" s="57" t="s">
        <v>691</v>
      </c>
      <c r="F477" s="16"/>
      <c r="G477" s="101" t="s">
        <v>692</v>
      </c>
      <c r="H477" s="41">
        <f>H478</f>
        <v>4063</v>
      </c>
      <c r="I477" s="41">
        <f t="shared" ref="I477:J477" si="207">I478</f>
        <v>0</v>
      </c>
      <c r="J477" s="41">
        <f t="shared" si="207"/>
        <v>0</v>
      </c>
    </row>
    <row r="478" spans="1:10" s="37" customFormat="1" ht="14.4" x14ac:dyDescent="0.3">
      <c r="A478" s="27"/>
      <c r="B478" s="70"/>
      <c r="C478" s="16" t="s">
        <v>107</v>
      </c>
      <c r="D478" s="16" t="s">
        <v>92</v>
      </c>
      <c r="E478" s="57" t="s">
        <v>691</v>
      </c>
      <c r="F478" s="21" t="s">
        <v>234</v>
      </c>
      <c r="G478" s="101" t="s">
        <v>233</v>
      </c>
      <c r="H478" s="41">
        <v>4063</v>
      </c>
      <c r="I478" s="41">
        <v>0</v>
      </c>
      <c r="J478" s="41">
        <v>0</v>
      </c>
    </row>
    <row r="479" spans="1:10" s="37" customFormat="1" ht="14.4" x14ac:dyDescent="0.3">
      <c r="A479" s="27"/>
      <c r="B479" s="70"/>
      <c r="C479" s="35" t="s">
        <v>107</v>
      </c>
      <c r="D479" s="35" t="s">
        <v>96</v>
      </c>
      <c r="E479" s="35"/>
      <c r="F479" s="35"/>
      <c r="G479" s="46" t="s">
        <v>160</v>
      </c>
      <c r="H479" s="42">
        <f>H480+H503</f>
        <v>41043.799999999996</v>
      </c>
      <c r="I479" s="42">
        <f t="shared" ref="I479:J479" si="208">I480+I503</f>
        <v>40138.799999999996</v>
      </c>
      <c r="J479" s="42">
        <f t="shared" si="208"/>
        <v>39838.799999999996</v>
      </c>
    </row>
    <row r="480" spans="1:10" s="37" customFormat="1" ht="53.4" x14ac:dyDescent="0.3">
      <c r="A480" s="27"/>
      <c r="B480" s="70"/>
      <c r="C480" s="5" t="s">
        <v>107</v>
      </c>
      <c r="D480" s="5" t="s">
        <v>96</v>
      </c>
      <c r="E480" s="73" t="s">
        <v>76</v>
      </c>
      <c r="F480" s="21"/>
      <c r="G480" s="64" t="s">
        <v>452</v>
      </c>
      <c r="H480" s="62">
        <f>H481+H499</f>
        <v>40743.799999999996</v>
      </c>
      <c r="I480" s="62">
        <f t="shared" ref="I480:J480" si="209">I481+I499</f>
        <v>40138.799999999996</v>
      </c>
      <c r="J480" s="62">
        <f t="shared" si="209"/>
        <v>39838.799999999996</v>
      </c>
    </row>
    <row r="481" spans="1:10" s="37" customFormat="1" ht="40.200000000000003" x14ac:dyDescent="0.3">
      <c r="A481" s="27"/>
      <c r="B481" s="70"/>
      <c r="C481" s="16" t="s">
        <v>107</v>
      </c>
      <c r="D481" s="84" t="s">
        <v>96</v>
      </c>
      <c r="E481" s="52" t="s">
        <v>492</v>
      </c>
      <c r="F481" s="35"/>
      <c r="G481" s="46" t="s">
        <v>493</v>
      </c>
      <c r="H481" s="97">
        <f>H482+H489+H492</f>
        <v>40693.799999999996</v>
      </c>
      <c r="I481" s="97">
        <f>I482+I489+I492</f>
        <v>40088.799999999996</v>
      </c>
      <c r="J481" s="97">
        <f>J482+J489+J492</f>
        <v>39788.799999999996</v>
      </c>
    </row>
    <row r="482" spans="1:10" s="37" customFormat="1" ht="53.4" x14ac:dyDescent="0.3">
      <c r="A482" s="27"/>
      <c r="B482" s="70"/>
      <c r="C482" s="16" t="s">
        <v>107</v>
      </c>
      <c r="D482" s="84" t="s">
        <v>96</v>
      </c>
      <c r="E482" s="21" t="s">
        <v>497</v>
      </c>
      <c r="F482" s="21"/>
      <c r="G482" s="100" t="s">
        <v>494</v>
      </c>
      <c r="H482" s="41">
        <f>H483+H485+H487</f>
        <v>39263.799999999996</v>
      </c>
      <c r="I482" s="41">
        <f t="shared" ref="I482:J482" si="210">I483+I485+I487</f>
        <v>39158.799999999996</v>
      </c>
      <c r="J482" s="41">
        <f t="shared" si="210"/>
        <v>38858.799999999996</v>
      </c>
    </row>
    <row r="483" spans="1:10" s="37" customFormat="1" ht="79.2" x14ac:dyDescent="0.3">
      <c r="A483" s="27"/>
      <c r="B483" s="70"/>
      <c r="C483" s="16" t="s">
        <v>107</v>
      </c>
      <c r="D483" s="84" t="s">
        <v>96</v>
      </c>
      <c r="E483" s="57" t="s">
        <v>496</v>
      </c>
      <c r="F483" s="16"/>
      <c r="G483" s="101" t="s">
        <v>495</v>
      </c>
      <c r="H483" s="97">
        <f>H484</f>
        <v>32611.3</v>
      </c>
      <c r="I483" s="97">
        <f t="shared" ref="I483:J483" si="211">I484</f>
        <v>32506.3</v>
      </c>
      <c r="J483" s="97">
        <f t="shared" si="211"/>
        <v>32206.3</v>
      </c>
    </row>
    <row r="484" spans="1:10" s="37" customFormat="1" ht="14.4" x14ac:dyDescent="0.3">
      <c r="A484" s="27"/>
      <c r="B484" s="70"/>
      <c r="C484" s="16" t="s">
        <v>107</v>
      </c>
      <c r="D484" s="84" t="s">
        <v>96</v>
      </c>
      <c r="E484" s="57" t="s">
        <v>496</v>
      </c>
      <c r="F484" s="21" t="s">
        <v>234</v>
      </c>
      <c r="G484" s="101" t="s">
        <v>233</v>
      </c>
      <c r="H484" s="97">
        <v>32611.3</v>
      </c>
      <c r="I484" s="97">
        <v>32506.3</v>
      </c>
      <c r="J484" s="97">
        <v>32206.3</v>
      </c>
    </row>
    <row r="485" spans="1:10" s="37" customFormat="1" ht="79.2" x14ac:dyDescent="0.3">
      <c r="A485" s="27"/>
      <c r="B485" s="70"/>
      <c r="C485" s="16" t="s">
        <v>107</v>
      </c>
      <c r="D485" s="84" t="s">
        <v>96</v>
      </c>
      <c r="E485" s="57" t="s">
        <v>498</v>
      </c>
      <c r="F485" s="21"/>
      <c r="G485" s="101" t="s">
        <v>499</v>
      </c>
      <c r="H485" s="97">
        <f>H486</f>
        <v>6585.8</v>
      </c>
      <c r="I485" s="97">
        <f t="shared" ref="I485:J485" si="212">I486</f>
        <v>6585.8</v>
      </c>
      <c r="J485" s="97">
        <f t="shared" si="212"/>
        <v>6585.8</v>
      </c>
    </row>
    <row r="486" spans="1:10" s="37" customFormat="1" ht="14.4" x14ac:dyDescent="0.3">
      <c r="A486" s="27"/>
      <c r="B486" s="70"/>
      <c r="C486" s="16" t="s">
        <v>107</v>
      </c>
      <c r="D486" s="84" t="s">
        <v>96</v>
      </c>
      <c r="E486" s="57" t="s">
        <v>498</v>
      </c>
      <c r="F486" s="21" t="s">
        <v>234</v>
      </c>
      <c r="G486" s="101" t="s">
        <v>233</v>
      </c>
      <c r="H486" s="185">
        <v>6585.8</v>
      </c>
      <c r="I486" s="185">
        <v>6585.8</v>
      </c>
      <c r="J486" s="185">
        <v>6585.8</v>
      </c>
    </row>
    <row r="487" spans="1:10" s="37" customFormat="1" ht="79.2" x14ac:dyDescent="0.3">
      <c r="A487" s="27"/>
      <c r="B487" s="70"/>
      <c r="C487" s="16" t="s">
        <v>107</v>
      </c>
      <c r="D487" s="84" t="s">
        <v>96</v>
      </c>
      <c r="E487" s="57" t="s">
        <v>500</v>
      </c>
      <c r="F487" s="57"/>
      <c r="G487" s="101" t="s">
        <v>501</v>
      </c>
      <c r="H487" s="102">
        <f>H488</f>
        <v>66.7</v>
      </c>
      <c r="I487" s="102">
        <f>I488</f>
        <v>66.7</v>
      </c>
      <c r="J487" s="102">
        <f>J488</f>
        <v>66.7</v>
      </c>
    </row>
    <row r="488" spans="1:10" s="37" customFormat="1" ht="14.4" x14ac:dyDescent="0.3">
      <c r="A488" s="27"/>
      <c r="B488" s="70"/>
      <c r="C488" s="16" t="s">
        <v>107</v>
      </c>
      <c r="D488" s="84" t="s">
        <v>96</v>
      </c>
      <c r="E488" s="21" t="s">
        <v>500</v>
      </c>
      <c r="F488" s="21" t="s">
        <v>234</v>
      </c>
      <c r="G488" s="101" t="s">
        <v>233</v>
      </c>
      <c r="H488" s="41">
        <v>66.7</v>
      </c>
      <c r="I488" s="41">
        <v>66.7</v>
      </c>
      <c r="J488" s="41">
        <v>66.7</v>
      </c>
    </row>
    <row r="489" spans="1:10" s="37" customFormat="1" ht="40.200000000000003" x14ac:dyDescent="0.3">
      <c r="A489" s="27"/>
      <c r="B489" s="70"/>
      <c r="C489" s="16" t="s">
        <v>107</v>
      </c>
      <c r="D489" s="84" t="s">
        <v>96</v>
      </c>
      <c r="E489" s="21" t="s">
        <v>503</v>
      </c>
      <c r="F489" s="35"/>
      <c r="G489" s="100" t="s">
        <v>502</v>
      </c>
      <c r="H489" s="41">
        <f>H490</f>
        <v>500</v>
      </c>
      <c r="I489" s="41">
        <f t="shared" ref="I489:J489" si="213">I490</f>
        <v>0</v>
      </c>
      <c r="J489" s="41">
        <f t="shared" si="213"/>
        <v>0</v>
      </c>
    </row>
    <row r="490" spans="1:10" s="37" customFormat="1" ht="66" x14ac:dyDescent="0.3">
      <c r="A490" s="27"/>
      <c r="B490" s="70"/>
      <c r="C490" s="16" t="s">
        <v>107</v>
      </c>
      <c r="D490" s="84" t="s">
        <v>96</v>
      </c>
      <c r="E490" s="57" t="s">
        <v>504</v>
      </c>
      <c r="F490" s="84"/>
      <c r="G490" s="101" t="s">
        <v>505</v>
      </c>
      <c r="H490" s="41">
        <f>H491</f>
        <v>500</v>
      </c>
      <c r="I490" s="41">
        <f t="shared" ref="I490:J490" si="214">I491</f>
        <v>0</v>
      </c>
      <c r="J490" s="41">
        <f t="shared" si="214"/>
        <v>0</v>
      </c>
    </row>
    <row r="491" spans="1:10" s="37" customFormat="1" ht="14.4" x14ac:dyDescent="0.3">
      <c r="A491" s="27"/>
      <c r="B491" s="70"/>
      <c r="C491" s="16" t="s">
        <v>107</v>
      </c>
      <c r="D491" s="84" t="s">
        <v>96</v>
      </c>
      <c r="E491" s="57" t="s">
        <v>504</v>
      </c>
      <c r="F491" s="21" t="s">
        <v>234</v>
      </c>
      <c r="G491" s="101" t="s">
        <v>233</v>
      </c>
      <c r="H491" s="41">
        <v>500</v>
      </c>
      <c r="I491" s="41">
        <v>0</v>
      </c>
      <c r="J491" s="41">
        <v>0</v>
      </c>
    </row>
    <row r="492" spans="1:10" s="37" customFormat="1" ht="40.200000000000003" x14ac:dyDescent="0.3">
      <c r="A492" s="27"/>
      <c r="B492" s="70"/>
      <c r="C492" s="16" t="s">
        <v>107</v>
      </c>
      <c r="D492" s="84" t="s">
        <v>96</v>
      </c>
      <c r="E492" s="21" t="s">
        <v>507</v>
      </c>
      <c r="F492" s="84"/>
      <c r="G492" s="100" t="s">
        <v>506</v>
      </c>
      <c r="H492" s="41">
        <f>H493+H495+H497</f>
        <v>930</v>
      </c>
      <c r="I492" s="41">
        <f t="shared" ref="I492:J492" si="215">I493+I495+I497</f>
        <v>930</v>
      </c>
      <c r="J492" s="41">
        <f t="shared" si="215"/>
        <v>930</v>
      </c>
    </row>
    <row r="493" spans="1:10" s="37" customFormat="1" ht="53.4" x14ac:dyDescent="0.3">
      <c r="A493" s="27"/>
      <c r="B493" s="70"/>
      <c r="C493" s="16" t="s">
        <v>107</v>
      </c>
      <c r="D493" s="84" t="s">
        <v>96</v>
      </c>
      <c r="E493" s="57" t="s">
        <v>700</v>
      </c>
      <c r="F493" s="21"/>
      <c r="G493" s="127" t="s">
        <v>508</v>
      </c>
      <c r="H493" s="97">
        <f>H494</f>
        <v>530</v>
      </c>
      <c r="I493" s="97">
        <f t="shared" ref="I493:J493" si="216">I494</f>
        <v>530</v>
      </c>
      <c r="J493" s="97">
        <f t="shared" si="216"/>
        <v>530</v>
      </c>
    </row>
    <row r="494" spans="1:10" s="37" customFormat="1" ht="14.4" x14ac:dyDescent="0.3">
      <c r="A494" s="27"/>
      <c r="B494" s="70"/>
      <c r="C494" s="16" t="s">
        <v>107</v>
      </c>
      <c r="D494" s="84" t="s">
        <v>96</v>
      </c>
      <c r="E494" s="57" t="s">
        <v>700</v>
      </c>
      <c r="F494" s="21" t="s">
        <v>234</v>
      </c>
      <c r="G494" s="101" t="s">
        <v>233</v>
      </c>
      <c r="H494" s="97">
        <v>530</v>
      </c>
      <c r="I494" s="97">
        <v>530</v>
      </c>
      <c r="J494" s="97">
        <v>530</v>
      </c>
    </row>
    <row r="495" spans="1:10" s="37" customFormat="1" ht="39.6" x14ac:dyDescent="0.3">
      <c r="A495" s="27"/>
      <c r="B495" s="70"/>
      <c r="C495" s="16" t="s">
        <v>107</v>
      </c>
      <c r="D495" s="84" t="s">
        <v>96</v>
      </c>
      <c r="E495" s="57" t="s">
        <v>509</v>
      </c>
      <c r="F495" s="21"/>
      <c r="G495" s="101" t="s">
        <v>189</v>
      </c>
      <c r="H495" s="41">
        <f>H496</f>
        <v>250</v>
      </c>
      <c r="I495" s="41">
        <f t="shared" ref="I495:J495" si="217">I496</f>
        <v>250</v>
      </c>
      <c r="J495" s="41">
        <f t="shared" si="217"/>
        <v>250</v>
      </c>
    </row>
    <row r="496" spans="1:10" s="37" customFormat="1" ht="14.4" x14ac:dyDescent="0.3">
      <c r="A496" s="27"/>
      <c r="B496" s="70"/>
      <c r="C496" s="16" t="s">
        <v>107</v>
      </c>
      <c r="D496" s="84" t="s">
        <v>96</v>
      </c>
      <c r="E496" s="57" t="s">
        <v>509</v>
      </c>
      <c r="F496" s="21" t="s">
        <v>234</v>
      </c>
      <c r="G496" s="101" t="s">
        <v>233</v>
      </c>
      <c r="H496" s="41">
        <v>250</v>
      </c>
      <c r="I496" s="41">
        <v>250</v>
      </c>
      <c r="J496" s="41">
        <v>250</v>
      </c>
    </row>
    <row r="497" spans="1:10" s="37" customFormat="1" ht="39.6" x14ac:dyDescent="0.3">
      <c r="A497" s="27"/>
      <c r="B497" s="70"/>
      <c r="C497" s="16" t="s">
        <v>107</v>
      </c>
      <c r="D497" s="84" t="s">
        <v>96</v>
      </c>
      <c r="E497" s="128" t="s">
        <v>510</v>
      </c>
      <c r="F497" s="126"/>
      <c r="G497" s="101" t="s">
        <v>511</v>
      </c>
      <c r="H497" s="111">
        <f>H498</f>
        <v>150</v>
      </c>
      <c r="I497" s="111">
        <f t="shared" ref="I497:J497" si="218">I498</f>
        <v>150</v>
      </c>
      <c r="J497" s="111">
        <f t="shared" si="218"/>
        <v>150</v>
      </c>
    </row>
    <row r="498" spans="1:10" s="37" customFormat="1" ht="14.4" x14ac:dyDescent="0.3">
      <c r="A498" s="27"/>
      <c r="B498" s="70"/>
      <c r="C498" s="16" t="s">
        <v>107</v>
      </c>
      <c r="D498" s="84" t="s">
        <v>96</v>
      </c>
      <c r="E498" s="128" t="s">
        <v>510</v>
      </c>
      <c r="F498" s="21" t="s">
        <v>234</v>
      </c>
      <c r="G498" s="101" t="s">
        <v>233</v>
      </c>
      <c r="H498" s="111">
        <v>150</v>
      </c>
      <c r="I498" s="111">
        <v>150</v>
      </c>
      <c r="J498" s="111">
        <v>150</v>
      </c>
    </row>
    <row r="499" spans="1:10" s="37" customFormat="1" ht="27" x14ac:dyDescent="0.3">
      <c r="A499" s="27"/>
      <c r="B499" s="70"/>
      <c r="C499" s="47" t="s">
        <v>107</v>
      </c>
      <c r="D499" s="47" t="s">
        <v>96</v>
      </c>
      <c r="E499" s="52" t="s">
        <v>513</v>
      </c>
      <c r="F499" s="84"/>
      <c r="G499" s="46" t="s">
        <v>512</v>
      </c>
      <c r="H499" s="124">
        <f>H500</f>
        <v>50</v>
      </c>
      <c r="I499" s="124">
        <f t="shared" ref="I499:J499" si="219">I500</f>
        <v>50</v>
      </c>
      <c r="J499" s="124">
        <f t="shared" si="219"/>
        <v>50</v>
      </c>
    </row>
    <row r="500" spans="1:10" s="37" customFormat="1" ht="27" x14ac:dyDescent="0.3">
      <c r="A500" s="27"/>
      <c r="B500" s="70"/>
      <c r="C500" s="16" t="s">
        <v>107</v>
      </c>
      <c r="D500" s="84" t="s">
        <v>96</v>
      </c>
      <c r="E500" s="21" t="s">
        <v>514</v>
      </c>
      <c r="F500" s="21"/>
      <c r="G500" s="100" t="s">
        <v>569</v>
      </c>
      <c r="H500" s="111">
        <f>H501</f>
        <v>50</v>
      </c>
      <c r="I500" s="111">
        <f t="shared" ref="I500:J500" si="220">I501</f>
        <v>50</v>
      </c>
      <c r="J500" s="111">
        <f t="shared" si="220"/>
        <v>50</v>
      </c>
    </row>
    <row r="501" spans="1:10" s="37" customFormat="1" ht="79.2" x14ac:dyDescent="0.3">
      <c r="A501" s="27"/>
      <c r="B501" s="70"/>
      <c r="C501" s="16" t="s">
        <v>107</v>
      </c>
      <c r="D501" s="84" t="s">
        <v>96</v>
      </c>
      <c r="E501" s="57" t="s">
        <v>693</v>
      </c>
      <c r="F501" s="16"/>
      <c r="G501" s="101" t="s">
        <v>516</v>
      </c>
      <c r="H501" s="41">
        <f>H502</f>
        <v>50</v>
      </c>
      <c r="I501" s="41">
        <f>I502</f>
        <v>50</v>
      </c>
      <c r="J501" s="41">
        <f>J502</f>
        <v>50</v>
      </c>
    </row>
    <row r="502" spans="1:10" s="37" customFormat="1" ht="14.4" x14ac:dyDescent="0.3">
      <c r="A502" s="27"/>
      <c r="B502" s="70"/>
      <c r="C502" s="16" t="s">
        <v>107</v>
      </c>
      <c r="D502" s="84" t="s">
        <v>96</v>
      </c>
      <c r="E502" s="57" t="s">
        <v>693</v>
      </c>
      <c r="F502" s="21" t="s">
        <v>234</v>
      </c>
      <c r="G502" s="101" t="s">
        <v>233</v>
      </c>
      <c r="H502" s="41">
        <v>50</v>
      </c>
      <c r="I502" s="41">
        <v>50</v>
      </c>
      <c r="J502" s="41">
        <v>50</v>
      </c>
    </row>
    <row r="503" spans="1:10" s="37" customFormat="1" ht="30" customHeight="1" x14ac:dyDescent="0.3">
      <c r="A503" s="27"/>
      <c r="B503" s="70"/>
      <c r="C503" s="84" t="s">
        <v>107</v>
      </c>
      <c r="D503" s="84" t="s">
        <v>96</v>
      </c>
      <c r="E503" s="84" t="s">
        <v>26</v>
      </c>
      <c r="F503" s="84"/>
      <c r="G503" s="103" t="s">
        <v>41</v>
      </c>
      <c r="H503" s="41">
        <f>H504</f>
        <v>300</v>
      </c>
      <c r="I503" s="41">
        <f t="shared" ref="I503:J503" si="221">I504</f>
        <v>0</v>
      </c>
      <c r="J503" s="41">
        <f t="shared" si="221"/>
        <v>0</v>
      </c>
    </row>
    <row r="504" spans="1:10" s="37" customFormat="1" ht="42.75" customHeight="1" x14ac:dyDescent="0.3">
      <c r="A504" s="27"/>
      <c r="B504" s="70"/>
      <c r="C504" s="16" t="s">
        <v>107</v>
      </c>
      <c r="D504" s="84" t="s">
        <v>96</v>
      </c>
      <c r="E504" s="84" t="s">
        <v>763</v>
      </c>
      <c r="F504" s="16"/>
      <c r="G504" s="54" t="s">
        <v>761</v>
      </c>
      <c r="H504" s="41">
        <f>SUM(H505:H505)</f>
        <v>300</v>
      </c>
      <c r="I504" s="41">
        <f>SUM(I505:I505)</f>
        <v>0</v>
      </c>
      <c r="J504" s="41">
        <f>SUM(J505:J505)</f>
        <v>0</v>
      </c>
    </row>
    <row r="505" spans="1:10" s="37" customFormat="1" ht="39.6" x14ac:dyDescent="0.3">
      <c r="A505" s="27"/>
      <c r="B505" s="70"/>
      <c r="C505" s="16" t="s">
        <v>107</v>
      </c>
      <c r="D505" s="84" t="s">
        <v>96</v>
      </c>
      <c r="E505" s="84" t="s">
        <v>763</v>
      </c>
      <c r="F505" s="84" t="s">
        <v>220</v>
      </c>
      <c r="G505" s="101" t="s">
        <v>221</v>
      </c>
      <c r="H505" s="39">
        <v>300</v>
      </c>
      <c r="I505" s="39">
        <v>0</v>
      </c>
      <c r="J505" s="39">
        <v>0</v>
      </c>
    </row>
    <row r="506" spans="1:10" s="36" customFormat="1" ht="40.200000000000003" x14ac:dyDescent="0.3">
      <c r="A506" s="27"/>
      <c r="B506" s="70"/>
      <c r="C506" s="35" t="s">
        <v>107</v>
      </c>
      <c r="D506" s="35" t="s">
        <v>98</v>
      </c>
      <c r="E506" s="35"/>
      <c r="F506" s="35"/>
      <c r="G506" s="46" t="s">
        <v>2</v>
      </c>
      <c r="H506" s="42">
        <f t="shared" ref="H506:J507" si="222">H507</f>
        <v>250</v>
      </c>
      <c r="I506" s="42">
        <f t="shared" si="222"/>
        <v>250</v>
      </c>
      <c r="J506" s="42">
        <f t="shared" si="222"/>
        <v>250</v>
      </c>
    </row>
    <row r="507" spans="1:10" s="36" customFormat="1" ht="53.4" x14ac:dyDescent="0.3">
      <c r="A507" s="27"/>
      <c r="B507" s="70"/>
      <c r="C507" s="16" t="s">
        <v>107</v>
      </c>
      <c r="D507" s="16" t="s">
        <v>98</v>
      </c>
      <c r="E507" s="21" t="s">
        <v>76</v>
      </c>
      <c r="F507" s="35"/>
      <c r="G507" s="64" t="s">
        <v>452</v>
      </c>
      <c r="H507" s="62">
        <f t="shared" si="222"/>
        <v>250</v>
      </c>
      <c r="I507" s="62">
        <f t="shared" si="222"/>
        <v>250</v>
      </c>
      <c r="J507" s="62">
        <f t="shared" si="222"/>
        <v>250</v>
      </c>
    </row>
    <row r="508" spans="1:10" s="36" customFormat="1" ht="27" x14ac:dyDescent="0.3">
      <c r="A508" s="27"/>
      <c r="B508" s="70"/>
      <c r="C508" s="16" t="s">
        <v>107</v>
      </c>
      <c r="D508" s="16" t="s">
        <v>98</v>
      </c>
      <c r="E508" s="52" t="s">
        <v>513</v>
      </c>
      <c r="F508" s="35"/>
      <c r="G508" s="46" t="s">
        <v>512</v>
      </c>
      <c r="H508" s="58">
        <f>H510</f>
        <v>250</v>
      </c>
      <c r="I508" s="58">
        <f>I510</f>
        <v>250</v>
      </c>
      <c r="J508" s="58">
        <f>J510</f>
        <v>250</v>
      </c>
    </row>
    <row r="509" spans="1:10" s="36" customFormat="1" ht="40.200000000000003" x14ac:dyDescent="0.3">
      <c r="A509" s="27"/>
      <c r="B509" s="70"/>
      <c r="C509" s="16" t="s">
        <v>107</v>
      </c>
      <c r="D509" s="16" t="s">
        <v>98</v>
      </c>
      <c r="E509" s="21" t="s">
        <v>517</v>
      </c>
      <c r="F509" s="21"/>
      <c r="G509" s="100" t="s">
        <v>518</v>
      </c>
      <c r="H509" s="102">
        <f>H510</f>
        <v>250</v>
      </c>
      <c r="I509" s="102">
        <f t="shared" ref="I509:J509" si="223">I510</f>
        <v>250</v>
      </c>
      <c r="J509" s="102">
        <f t="shared" si="223"/>
        <v>250</v>
      </c>
    </row>
    <row r="510" spans="1:10" s="36" customFormat="1" ht="39.6" x14ac:dyDescent="0.3">
      <c r="A510" s="27"/>
      <c r="B510" s="70"/>
      <c r="C510" s="16" t="s">
        <v>107</v>
      </c>
      <c r="D510" s="16" t="s">
        <v>98</v>
      </c>
      <c r="E510" s="57" t="s">
        <v>694</v>
      </c>
      <c r="F510" s="16"/>
      <c r="G510" s="101" t="s">
        <v>47</v>
      </c>
      <c r="H510" s="41">
        <f>H511</f>
        <v>250</v>
      </c>
      <c r="I510" s="41">
        <f>I511</f>
        <v>250</v>
      </c>
      <c r="J510" s="41">
        <f>J511</f>
        <v>250</v>
      </c>
    </row>
    <row r="511" spans="1:10" x14ac:dyDescent="0.25">
      <c r="A511" s="1"/>
      <c r="B511" s="25"/>
      <c r="C511" s="16" t="s">
        <v>107</v>
      </c>
      <c r="D511" s="16" t="s">
        <v>98</v>
      </c>
      <c r="E511" s="57" t="s">
        <v>694</v>
      </c>
      <c r="F511" s="21" t="s">
        <v>234</v>
      </c>
      <c r="G511" s="101" t="s">
        <v>233</v>
      </c>
      <c r="H511" s="97">
        <v>250</v>
      </c>
      <c r="I511" s="97">
        <v>250</v>
      </c>
      <c r="J511" s="97">
        <v>250</v>
      </c>
    </row>
    <row r="512" spans="1:10" s="37" customFormat="1" ht="14.4" x14ac:dyDescent="0.3">
      <c r="A512" s="27"/>
      <c r="B512" s="70"/>
      <c r="C512" s="35" t="s">
        <v>107</v>
      </c>
      <c r="D512" s="35" t="s">
        <v>107</v>
      </c>
      <c r="E512" s="35"/>
      <c r="F512" s="35"/>
      <c r="G512" s="46" t="s">
        <v>159</v>
      </c>
      <c r="H512" s="42">
        <f t="shared" ref="H512:J514" si="224">H513</f>
        <v>3969.7</v>
      </c>
      <c r="I512" s="42">
        <f t="shared" si="224"/>
        <v>3969.7</v>
      </c>
      <c r="J512" s="42">
        <f t="shared" si="224"/>
        <v>3969.7</v>
      </c>
    </row>
    <row r="513" spans="1:10" s="37" customFormat="1" ht="53.4" x14ac:dyDescent="0.3">
      <c r="A513" s="27"/>
      <c r="B513" s="70"/>
      <c r="C513" s="16" t="s">
        <v>107</v>
      </c>
      <c r="D513" s="16" t="s">
        <v>107</v>
      </c>
      <c r="E513" s="21" t="s">
        <v>76</v>
      </c>
      <c r="F513" s="35"/>
      <c r="G513" s="64" t="s">
        <v>452</v>
      </c>
      <c r="H513" s="62">
        <f t="shared" si="224"/>
        <v>3969.7</v>
      </c>
      <c r="I513" s="62">
        <f t="shared" si="224"/>
        <v>3969.7</v>
      </c>
      <c r="J513" s="62">
        <f t="shared" si="224"/>
        <v>3969.7</v>
      </c>
    </row>
    <row r="514" spans="1:10" s="37" customFormat="1" ht="41.25" customHeight="1" x14ac:dyDescent="0.3">
      <c r="A514" s="27"/>
      <c r="B514" s="70"/>
      <c r="C514" s="16" t="s">
        <v>107</v>
      </c>
      <c r="D514" s="16" t="s">
        <v>107</v>
      </c>
      <c r="E514" s="52" t="s">
        <v>78</v>
      </c>
      <c r="F514" s="35"/>
      <c r="G514" s="46" t="s">
        <v>701</v>
      </c>
      <c r="H514" s="97">
        <f t="shared" si="224"/>
        <v>3969.7</v>
      </c>
      <c r="I514" s="97">
        <f t="shared" si="224"/>
        <v>3969.7</v>
      </c>
      <c r="J514" s="97">
        <f t="shared" si="224"/>
        <v>3969.7</v>
      </c>
    </row>
    <row r="515" spans="1:10" s="37" customFormat="1" ht="53.4" x14ac:dyDescent="0.3">
      <c r="A515" s="27"/>
      <c r="B515" s="70"/>
      <c r="C515" s="16" t="s">
        <v>107</v>
      </c>
      <c r="D515" s="16" t="s">
        <v>107</v>
      </c>
      <c r="E515" s="21" t="s">
        <v>486</v>
      </c>
      <c r="F515" s="35"/>
      <c r="G515" s="100" t="s">
        <v>487</v>
      </c>
      <c r="H515" s="41">
        <f t="shared" ref="H515:I515" si="225">H516+H518</f>
        <v>3969.7</v>
      </c>
      <c r="I515" s="41">
        <f t="shared" si="225"/>
        <v>3969.7</v>
      </c>
      <c r="J515" s="41">
        <f t="shared" ref="J515" si="226">J516+J518</f>
        <v>3969.7</v>
      </c>
    </row>
    <row r="516" spans="1:10" s="37" customFormat="1" ht="14.4" x14ac:dyDescent="0.3">
      <c r="A516" s="27"/>
      <c r="B516" s="70"/>
      <c r="C516" s="16" t="s">
        <v>107</v>
      </c>
      <c r="D516" s="16" t="s">
        <v>107</v>
      </c>
      <c r="E516" s="57" t="s">
        <v>489</v>
      </c>
      <c r="F516" s="21"/>
      <c r="G516" s="101" t="s">
        <v>48</v>
      </c>
      <c r="H516" s="41">
        <f>H517</f>
        <v>1200.2</v>
      </c>
      <c r="I516" s="41">
        <f>I517</f>
        <v>1200.2</v>
      </c>
      <c r="J516" s="41">
        <f>J517</f>
        <v>1200.2</v>
      </c>
    </row>
    <row r="517" spans="1:10" s="37" customFormat="1" ht="14.4" x14ac:dyDescent="0.3">
      <c r="A517" s="27"/>
      <c r="B517" s="70"/>
      <c r="C517" s="16" t="s">
        <v>107</v>
      </c>
      <c r="D517" s="16" t="s">
        <v>107</v>
      </c>
      <c r="E517" s="57" t="s">
        <v>489</v>
      </c>
      <c r="F517" s="21" t="s">
        <v>234</v>
      </c>
      <c r="G517" s="101" t="s">
        <v>233</v>
      </c>
      <c r="H517" s="41">
        <v>1200.2</v>
      </c>
      <c r="I517" s="41">
        <v>1200.2</v>
      </c>
      <c r="J517" s="41">
        <v>1200.2</v>
      </c>
    </row>
    <row r="518" spans="1:10" s="37" customFormat="1" ht="39.6" x14ac:dyDescent="0.3">
      <c r="A518" s="27"/>
      <c r="B518" s="70"/>
      <c r="C518" s="16" t="s">
        <v>107</v>
      </c>
      <c r="D518" s="16" t="s">
        <v>107</v>
      </c>
      <c r="E518" s="57" t="s">
        <v>491</v>
      </c>
      <c r="F518" s="21"/>
      <c r="G518" s="101" t="s">
        <v>490</v>
      </c>
      <c r="H518" s="41">
        <f>SUM(H519:H520)</f>
        <v>2769.5</v>
      </c>
      <c r="I518" s="41">
        <f>SUM(I519:I520)</f>
        <v>2769.5</v>
      </c>
      <c r="J518" s="41">
        <f>SUM(J519:J520)</f>
        <v>2769.5</v>
      </c>
    </row>
    <row r="519" spans="1:10" s="37" customFormat="1" ht="14.4" x14ac:dyDescent="0.3">
      <c r="A519" s="27"/>
      <c r="B519" s="70"/>
      <c r="C519" s="16" t="s">
        <v>107</v>
      </c>
      <c r="D519" s="16" t="s">
        <v>107</v>
      </c>
      <c r="E519" s="57" t="s">
        <v>491</v>
      </c>
      <c r="F519" s="21" t="s">
        <v>234</v>
      </c>
      <c r="G519" s="101" t="s">
        <v>233</v>
      </c>
      <c r="H519" s="184">
        <v>2049</v>
      </c>
      <c r="I519" s="184">
        <v>2049</v>
      </c>
      <c r="J519" s="184">
        <v>2049</v>
      </c>
    </row>
    <row r="520" spans="1:10" s="37" customFormat="1" ht="66" x14ac:dyDescent="0.3">
      <c r="A520" s="27"/>
      <c r="B520" s="70"/>
      <c r="C520" s="16" t="s">
        <v>107</v>
      </c>
      <c r="D520" s="16" t="s">
        <v>107</v>
      </c>
      <c r="E520" s="57" t="s">
        <v>491</v>
      </c>
      <c r="F520" s="16" t="s">
        <v>13</v>
      </c>
      <c r="G520" s="101" t="s">
        <v>392</v>
      </c>
      <c r="H520" s="41">
        <v>720.5</v>
      </c>
      <c r="I520" s="41">
        <v>720.5</v>
      </c>
      <c r="J520" s="41">
        <v>720.5</v>
      </c>
    </row>
    <row r="521" spans="1:10" s="37" customFormat="1" ht="14.4" x14ac:dyDescent="0.3">
      <c r="A521" s="27"/>
      <c r="B521" s="70"/>
      <c r="C521" s="35" t="s">
        <v>107</v>
      </c>
      <c r="D521" s="35" t="s">
        <v>102</v>
      </c>
      <c r="E521" s="35"/>
      <c r="F521" s="35"/>
      <c r="G521" s="45" t="s">
        <v>112</v>
      </c>
      <c r="H521" s="42">
        <f t="shared" ref="H521:J521" si="227">H522</f>
        <v>8622.9000000000015</v>
      </c>
      <c r="I521" s="42">
        <f t="shared" si="227"/>
        <v>8622.9000000000015</v>
      </c>
      <c r="J521" s="42">
        <f t="shared" si="227"/>
        <v>8622.8000000000011</v>
      </c>
    </row>
    <row r="522" spans="1:10" s="37" customFormat="1" ht="53.4" x14ac:dyDescent="0.3">
      <c r="A522" s="27"/>
      <c r="B522" s="70"/>
      <c r="C522" s="16" t="s">
        <v>107</v>
      </c>
      <c r="D522" s="16" t="s">
        <v>102</v>
      </c>
      <c r="E522" s="21" t="s">
        <v>76</v>
      </c>
      <c r="F522" s="35"/>
      <c r="G522" s="64" t="s">
        <v>452</v>
      </c>
      <c r="H522" s="62">
        <f>H523+H528+H546</f>
        <v>8622.9000000000015</v>
      </c>
      <c r="I522" s="62">
        <f t="shared" ref="I522:J522" si="228">I523+I528+I546</f>
        <v>8622.9000000000015</v>
      </c>
      <c r="J522" s="62">
        <f t="shared" si="228"/>
        <v>8622.8000000000011</v>
      </c>
    </row>
    <row r="523" spans="1:10" s="37" customFormat="1" ht="40.200000000000003" x14ac:dyDescent="0.3">
      <c r="A523" s="27"/>
      <c r="B523" s="70"/>
      <c r="C523" s="16" t="s">
        <v>107</v>
      </c>
      <c r="D523" s="16" t="s">
        <v>102</v>
      </c>
      <c r="E523" s="52" t="s">
        <v>78</v>
      </c>
      <c r="F523" s="21"/>
      <c r="G523" s="46" t="s">
        <v>701</v>
      </c>
      <c r="H523" s="58">
        <f>H524</f>
        <v>135.30000000000001</v>
      </c>
      <c r="I523" s="58">
        <f t="shared" ref="I523:J524" si="229">I524</f>
        <v>135.30000000000001</v>
      </c>
      <c r="J523" s="58">
        <f t="shared" si="229"/>
        <v>135.19999999999999</v>
      </c>
    </row>
    <row r="524" spans="1:10" s="37" customFormat="1" ht="53.4" x14ac:dyDescent="0.3">
      <c r="A524" s="27"/>
      <c r="B524" s="70"/>
      <c r="C524" s="16" t="s">
        <v>107</v>
      </c>
      <c r="D524" s="16" t="s">
        <v>102</v>
      </c>
      <c r="E524" s="21" t="s">
        <v>486</v>
      </c>
      <c r="F524" s="21"/>
      <c r="G524" s="100" t="s">
        <v>487</v>
      </c>
      <c r="H524" s="97">
        <f>H525</f>
        <v>135.30000000000001</v>
      </c>
      <c r="I524" s="97">
        <f t="shared" si="229"/>
        <v>135.30000000000001</v>
      </c>
      <c r="J524" s="97">
        <f t="shared" si="229"/>
        <v>135.19999999999999</v>
      </c>
    </row>
    <row r="525" spans="1:10" s="37" customFormat="1" ht="39.6" x14ac:dyDescent="0.3">
      <c r="A525" s="27"/>
      <c r="B525" s="70"/>
      <c r="C525" s="16" t="s">
        <v>107</v>
      </c>
      <c r="D525" s="16" t="s">
        <v>102</v>
      </c>
      <c r="E525" s="57" t="s">
        <v>696</v>
      </c>
      <c r="F525" s="21"/>
      <c r="G525" s="101" t="s">
        <v>137</v>
      </c>
      <c r="H525" s="41">
        <f>SUM(H526:H527)</f>
        <v>135.30000000000001</v>
      </c>
      <c r="I525" s="41">
        <f>SUM(I526:I527)</f>
        <v>135.30000000000001</v>
      </c>
      <c r="J525" s="41">
        <f>SUM(J526:J527)</f>
        <v>135.19999999999999</v>
      </c>
    </row>
    <row r="526" spans="1:10" s="37" customFormat="1" ht="26.4" x14ac:dyDescent="0.3">
      <c r="A526" s="27"/>
      <c r="B526" s="70"/>
      <c r="C526" s="16" t="s">
        <v>107</v>
      </c>
      <c r="D526" s="16" t="s">
        <v>102</v>
      </c>
      <c r="E526" s="57" t="s">
        <v>696</v>
      </c>
      <c r="F526" s="84" t="s">
        <v>67</v>
      </c>
      <c r="G526" s="55" t="s">
        <v>133</v>
      </c>
      <c r="H526" s="41">
        <v>64.400000000000006</v>
      </c>
      <c r="I526" s="41">
        <v>64.400000000000006</v>
      </c>
      <c r="J526" s="41">
        <v>64.400000000000006</v>
      </c>
    </row>
    <row r="527" spans="1:10" s="37" customFormat="1" ht="39.6" x14ac:dyDescent="0.3">
      <c r="A527" s="27"/>
      <c r="B527" s="70"/>
      <c r="C527" s="16" t="s">
        <v>107</v>
      </c>
      <c r="D527" s="16" t="s">
        <v>102</v>
      </c>
      <c r="E527" s="57" t="s">
        <v>696</v>
      </c>
      <c r="F527" s="84" t="s">
        <v>220</v>
      </c>
      <c r="G527" s="101" t="s">
        <v>221</v>
      </c>
      <c r="H527" s="41">
        <v>70.900000000000006</v>
      </c>
      <c r="I527" s="41">
        <v>70.900000000000006</v>
      </c>
      <c r="J527" s="41">
        <v>70.8</v>
      </c>
    </row>
    <row r="528" spans="1:10" s="37" customFormat="1" ht="27" x14ac:dyDescent="0.3">
      <c r="A528" s="27"/>
      <c r="B528" s="70"/>
      <c r="C528" s="16" t="s">
        <v>107</v>
      </c>
      <c r="D528" s="16" t="s">
        <v>102</v>
      </c>
      <c r="E528" s="52" t="s">
        <v>513</v>
      </c>
      <c r="F528" s="84"/>
      <c r="G528" s="46" t="s">
        <v>512</v>
      </c>
      <c r="H528" s="111">
        <f>H529+H534+H537</f>
        <v>1440.4</v>
      </c>
      <c r="I528" s="111">
        <f>I529+I534+I537</f>
        <v>1440.4</v>
      </c>
      <c r="J528" s="111">
        <f>J529+J534+J537</f>
        <v>1440.4</v>
      </c>
    </row>
    <row r="529" spans="1:10" s="37" customFormat="1" ht="27" x14ac:dyDescent="0.3">
      <c r="A529" s="27"/>
      <c r="B529" s="70"/>
      <c r="C529" s="16" t="s">
        <v>107</v>
      </c>
      <c r="D529" s="16" t="s">
        <v>102</v>
      </c>
      <c r="E529" s="21" t="s">
        <v>514</v>
      </c>
      <c r="F529" s="21"/>
      <c r="G529" s="100" t="s">
        <v>569</v>
      </c>
      <c r="H529" s="111">
        <f>H530+H532</f>
        <v>305.2</v>
      </c>
      <c r="I529" s="111">
        <f t="shared" ref="I529:J529" si="230">I530+I532</f>
        <v>305.2</v>
      </c>
      <c r="J529" s="111">
        <f t="shared" si="230"/>
        <v>305.2</v>
      </c>
    </row>
    <row r="530" spans="1:10" s="37" customFormat="1" ht="38.25" customHeight="1" x14ac:dyDescent="0.3">
      <c r="A530" s="27"/>
      <c r="B530" s="70"/>
      <c r="C530" s="16" t="s">
        <v>107</v>
      </c>
      <c r="D530" s="16" t="s">
        <v>102</v>
      </c>
      <c r="E530" s="21" t="s">
        <v>697</v>
      </c>
      <c r="F530" s="16"/>
      <c r="G530" s="100" t="s">
        <v>515</v>
      </c>
      <c r="H530" s="102">
        <f>H531</f>
        <v>129.1</v>
      </c>
      <c r="I530" s="102">
        <f>I531</f>
        <v>129.1</v>
      </c>
      <c r="J530" s="102">
        <f>J531</f>
        <v>129.1</v>
      </c>
    </row>
    <row r="531" spans="1:10" s="37" customFormat="1" ht="14.4" x14ac:dyDescent="0.3">
      <c r="A531" s="27"/>
      <c r="B531" s="70"/>
      <c r="C531" s="16" t="s">
        <v>107</v>
      </c>
      <c r="D531" s="16" t="s">
        <v>102</v>
      </c>
      <c r="E531" s="21" t="s">
        <v>697</v>
      </c>
      <c r="F531" s="84" t="s">
        <v>381</v>
      </c>
      <c r="G531" s="101" t="s">
        <v>382</v>
      </c>
      <c r="H531" s="41">
        <v>129.1</v>
      </c>
      <c r="I531" s="41">
        <v>129.1</v>
      </c>
      <c r="J531" s="41">
        <v>129.1</v>
      </c>
    </row>
    <row r="532" spans="1:10" s="37" customFormat="1" ht="39.6" x14ac:dyDescent="0.3">
      <c r="A532" s="27"/>
      <c r="B532" s="70"/>
      <c r="C532" s="16" t="s">
        <v>107</v>
      </c>
      <c r="D532" s="16" t="s">
        <v>102</v>
      </c>
      <c r="E532" s="57" t="s">
        <v>698</v>
      </c>
      <c r="F532" s="16"/>
      <c r="G532" s="101" t="s">
        <v>52</v>
      </c>
      <c r="H532" s="41">
        <f>H533</f>
        <v>176.1</v>
      </c>
      <c r="I532" s="41">
        <f>I533</f>
        <v>176.1</v>
      </c>
      <c r="J532" s="41">
        <f>J533</f>
        <v>176.1</v>
      </c>
    </row>
    <row r="533" spans="1:10" s="37" customFormat="1" ht="39.6" x14ac:dyDescent="0.3">
      <c r="A533" s="27"/>
      <c r="B533" s="70"/>
      <c r="C533" s="16" t="s">
        <v>107</v>
      </c>
      <c r="D533" s="16" t="s">
        <v>102</v>
      </c>
      <c r="E533" s="57" t="s">
        <v>698</v>
      </c>
      <c r="F533" s="84" t="s">
        <v>220</v>
      </c>
      <c r="G533" s="101" t="s">
        <v>221</v>
      </c>
      <c r="H533" s="41">
        <v>176.1</v>
      </c>
      <c r="I533" s="41">
        <v>176.1</v>
      </c>
      <c r="J533" s="41">
        <v>176.1</v>
      </c>
    </row>
    <row r="534" spans="1:10" s="37" customFormat="1" ht="40.200000000000003" x14ac:dyDescent="0.3">
      <c r="A534" s="27"/>
      <c r="B534" s="70"/>
      <c r="C534" s="16" t="s">
        <v>107</v>
      </c>
      <c r="D534" s="16" t="s">
        <v>102</v>
      </c>
      <c r="E534" s="21" t="s">
        <v>517</v>
      </c>
      <c r="F534" s="21"/>
      <c r="G534" s="100" t="s">
        <v>518</v>
      </c>
      <c r="H534" s="102">
        <f>H535</f>
        <v>88.9</v>
      </c>
      <c r="I534" s="102">
        <f t="shared" ref="I534:J534" si="231">I535</f>
        <v>88.9</v>
      </c>
      <c r="J534" s="102">
        <f t="shared" si="231"/>
        <v>88.9</v>
      </c>
    </row>
    <row r="535" spans="1:10" s="37" customFormat="1" ht="39.6" x14ac:dyDescent="0.3">
      <c r="A535" s="27"/>
      <c r="B535" s="70"/>
      <c r="C535" s="16" t="s">
        <v>107</v>
      </c>
      <c r="D535" s="16" t="s">
        <v>102</v>
      </c>
      <c r="E535" s="57" t="s">
        <v>695</v>
      </c>
      <c r="F535" s="16"/>
      <c r="G535" s="54" t="s">
        <v>626</v>
      </c>
      <c r="H535" s="97">
        <f>H536</f>
        <v>88.9</v>
      </c>
      <c r="I535" s="97">
        <f>I536</f>
        <v>88.9</v>
      </c>
      <c r="J535" s="97">
        <f>J536</f>
        <v>88.9</v>
      </c>
    </row>
    <row r="536" spans="1:10" s="37" customFormat="1" ht="14.4" x14ac:dyDescent="0.3">
      <c r="A536" s="27"/>
      <c r="B536" s="70"/>
      <c r="C536" s="16" t="s">
        <v>107</v>
      </c>
      <c r="D536" s="16" t="s">
        <v>102</v>
      </c>
      <c r="E536" s="57" t="s">
        <v>695</v>
      </c>
      <c r="F536" s="21" t="s">
        <v>234</v>
      </c>
      <c r="G536" s="101" t="s">
        <v>233</v>
      </c>
      <c r="H536" s="97">
        <v>88.9</v>
      </c>
      <c r="I536" s="97">
        <v>88.9</v>
      </c>
      <c r="J536" s="97">
        <v>88.9</v>
      </c>
    </row>
    <row r="537" spans="1:10" s="37" customFormat="1" ht="40.200000000000003" x14ac:dyDescent="0.3">
      <c r="A537" s="27"/>
      <c r="B537" s="70"/>
      <c r="C537" s="16" t="s">
        <v>107</v>
      </c>
      <c r="D537" s="16" t="s">
        <v>102</v>
      </c>
      <c r="E537" s="21" t="s">
        <v>519</v>
      </c>
      <c r="F537" s="21"/>
      <c r="G537" s="100" t="s">
        <v>520</v>
      </c>
      <c r="H537" s="41">
        <f>H538+H540+H542+H544</f>
        <v>1046.3</v>
      </c>
      <c r="I537" s="41">
        <f>I538+I540+I542+I544</f>
        <v>1046.3</v>
      </c>
      <c r="J537" s="41">
        <f>J538+J540+J542+J544</f>
        <v>1046.3</v>
      </c>
    </row>
    <row r="538" spans="1:10" s="37" customFormat="1" ht="66" x14ac:dyDescent="0.3">
      <c r="A538" s="27"/>
      <c r="B538" s="70"/>
      <c r="C538" s="16" t="s">
        <v>107</v>
      </c>
      <c r="D538" s="16" t="s">
        <v>102</v>
      </c>
      <c r="E538" s="81">
        <v>140323020</v>
      </c>
      <c r="F538" s="83"/>
      <c r="G538" s="101" t="s">
        <v>136</v>
      </c>
      <c r="H538" s="41">
        <f>H539</f>
        <v>281.3</v>
      </c>
      <c r="I538" s="41">
        <f>I539</f>
        <v>281.3</v>
      </c>
      <c r="J538" s="41">
        <f>J539</f>
        <v>281.3</v>
      </c>
    </row>
    <row r="539" spans="1:10" s="37" customFormat="1" ht="39.6" x14ac:dyDescent="0.3">
      <c r="A539" s="27"/>
      <c r="B539" s="70"/>
      <c r="C539" s="16" t="s">
        <v>107</v>
      </c>
      <c r="D539" s="16" t="s">
        <v>102</v>
      </c>
      <c r="E539" s="81">
        <v>140323020</v>
      </c>
      <c r="F539" s="84" t="s">
        <v>220</v>
      </c>
      <c r="G539" s="101" t="s">
        <v>221</v>
      </c>
      <c r="H539" s="41">
        <v>281.3</v>
      </c>
      <c r="I539" s="41">
        <v>281.3</v>
      </c>
      <c r="J539" s="41">
        <v>281.3</v>
      </c>
    </row>
    <row r="540" spans="1:10" s="37" customFormat="1" ht="82.5" customHeight="1" x14ac:dyDescent="0.3">
      <c r="A540" s="27"/>
      <c r="B540" s="70"/>
      <c r="C540" s="16" t="s">
        <v>107</v>
      </c>
      <c r="D540" s="16" t="s">
        <v>102</v>
      </c>
      <c r="E540" s="81">
        <v>140323025</v>
      </c>
      <c r="F540" s="83"/>
      <c r="G540" s="101" t="s">
        <v>521</v>
      </c>
      <c r="H540" s="41">
        <f>H541</f>
        <v>305.7</v>
      </c>
      <c r="I540" s="41">
        <f>I541</f>
        <v>305.7</v>
      </c>
      <c r="J540" s="41">
        <f>J541</f>
        <v>305.7</v>
      </c>
    </row>
    <row r="541" spans="1:10" s="37" customFormat="1" ht="39.6" x14ac:dyDescent="0.3">
      <c r="A541" s="27"/>
      <c r="B541" s="70"/>
      <c r="C541" s="16" t="s">
        <v>107</v>
      </c>
      <c r="D541" s="16" t="s">
        <v>102</v>
      </c>
      <c r="E541" s="81">
        <v>140323025</v>
      </c>
      <c r="F541" s="84" t="s">
        <v>220</v>
      </c>
      <c r="G541" s="101" t="s">
        <v>221</v>
      </c>
      <c r="H541" s="41">
        <v>305.7</v>
      </c>
      <c r="I541" s="41">
        <v>305.7</v>
      </c>
      <c r="J541" s="41">
        <v>305.7</v>
      </c>
    </row>
    <row r="542" spans="1:10" s="37" customFormat="1" ht="54.75" customHeight="1" x14ac:dyDescent="0.3">
      <c r="A542" s="27"/>
      <c r="B542" s="70"/>
      <c r="C542" s="16" t="s">
        <v>107</v>
      </c>
      <c r="D542" s="16" t="s">
        <v>102</v>
      </c>
      <c r="E542" s="81" t="s">
        <v>522</v>
      </c>
      <c r="F542" s="84"/>
      <c r="G542" s="101" t="s">
        <v>523</v>
      </c>
      <c r="H542" s="41">
        <f>H543</f>
        <v>49.3</v>
      </c>
      <c r="I542" s="41">
        <f>I543</f>
        <v>49.3</v>
      </c>
      <c r="J542" s="41">
        <f>J543</f>
        <v>49.3</v>
      </c>
    </row>
    <row r="543" spans="1:10" s="37" customFormat="1" ht="39.6" x14ac:dyDescent="0.3">
      <c r="A543" s="27"/>
      <c r="B543" s="70"/>
      <c r="C543" s="16" t="s">
        <v>107</v>
      </c>
      <c r="D543" s="16" t="s">
        <v>102</v>
      </c>
      <c r="E543" s="81" t="s">
        <v>522</v>
      </c>
      <c r="F543" s="84" t="s">
        <v>220</v>
      </c>
      <c r="G543" s="101" t="s">
        <v>221</v>
      </c>
      <c r="H543" s="41">
        <v>49.3</v>
      </c>
      <c r="I543" s="41">
        <v>49.3</v>
      </c>
      <c r="J543" s="41">
        <v>49.3</v>
      </c>
    </row>
    <row r="544" spans="1:10" s="37" customFormat="1" ht="39.6" x14ac:dyDescent="0.3">
      <c r="A544" s="27"/>
      <c r="B544" s="70"/>
      <c r="C544" s="16" t="s">
        <v>107</v>
      </c>
      <c r="D544" s="16" t="s">
        <v>102</v>
      </c>
      <c r="E544" s="81">
        <v>140311080</v>
      </c>
      <c r="F544" s="84"/>
      <c r="G544" s="101" t="s">
        <v>524</v>
      </c>
      <c r="H544" s="41">
        <f>H545</f>
        <v>410</v>
      </c>
      <c r="I544" s="41">
        <f>I545</f>
        <v>410</v>
      </c>
      <c r="J544" s="41">
        <f>J545</f>
        <v>410</v>
      </c>
    </row>
    <row r="545" spans="1:10" s="37" customFormat="1" ht="39.6" x14ac:dyDescent="0.3">
      <c r="A545" s="27"/>
      <c r="B545" s="70"/>
      <c r="C545" s="16" t="s">
        <v>107</v>
      </c>
      <c r="D545" s="16" t="s">
        <v>102</v>
      </c>
      <c r="E545" s="81">
        <v>140311080</v>
      </c>
      <c r="F545" s="84" t="s">
        <v>220</v>
      </c>
      <c r="G545" s="101" t="s">
        <v>221</v>
      </c>
      <c r="H545" s="184">
        <v>410</v>
      </c>
      <c r="I545" s="184">
        <v>410</v>
      </c>
      <c r="J545" s="184">
        <v>410</v>
      </c>
    </row>
    <row r="546" spans="1:10" s="37" customFormat="1" ht="14.4" x14ac:dyDescent="0.3">
      <c r="A546" s="27"/>
      <c r="B546" s="70"/>
      <c r="C546" s="16" t="s">
        <v>107</v>
      </c>
      <c r="D546" s="16" t="s">
        <v>102</v>
      </c>
      <c r="E546" s="52" t="s">
        <v>79</v>
      </c>
      <c r="F546" s="16"/>
      <c r="G546" s="66" t="s">
        <v>49</v>
      </c>
      <c r="H546" s="41">
        <f>H547</f>
        <v>7047.2000000000007</v>
      </c>
      <c r="I546" s="41">
        <f>I547</f>
        <v>7047.2000000000007</v>
      </c>
      <c r="J546" s="41">
        <f>J547</f>
        <v>7047.2000000000007</v>
      </c>
    </row>
    <row r="547" spans="1:10" s="37" customFormat="1" ht="66" x14ac:dyDescent="0.3">
      <c r="A547" s="27"/>
      <c r="B547" s="70"/>
      <c r="C547" s="16" t="s">
        <v>107</v>
      </c>
      <c r="D547" s="16" t="s">
        <v>102</v>
      </c>
      <c r="E547" s="81">
        <v>190022200</v>
      </c>
      <c r="F547" s="84"/>
      <c r="G547" s="101" t="s">
        <v>525</v>
      </c>
      <c r="H547" s="41">
        <f>SUM(H548:H549)</f>
        <v>7047.2000000000007</v>
      </c>
      <c r="I547" s="41">
        <f>SUM(I548:I549)</f>
        <v>7047.2000000000007</v>
      </c>
      <c r="J547" s="41">
        <f>SUM(J548:J549)</f>
        <v>7047.2000000000007</v>
      </c>
    </row>
    <row r="548" spans="1:10" s="37" customFormat="1" ht="39.6" x14ac:dyDescent="0.3">
      <c r="A548" s="27"/>
      <c r="B548" s="70"/>
      <c r="C548" s="16" t="s">
        <v>107</v>
      </c>
      <c r="D548" s="16" t="s">
        <v>102</v>
      </c>
      <c r="E548" s="81">
        <v>190022200</v>
      </c>
      <c r="F548" s="16" t="s">
        <v>65</v>
      </c>
      <c r="G548" s="55" t="s">
        <v>66</v>
      </c>
      <c r="H548" s="41">
        <v>6640.6</v>
      </c>
      <c r="I548" s="41">
        <v>6640.6</v>
      </c>
      <c r="J548" s="41">
        <v>6640.6</v>
      </c>
    </row>
    <row r="549" spans="1:10" s="37" customFormat="1" ht="39.6" x14ac:dyDescent="0.3">
      <c r="A549" s="27"/>
      <c r="B549" s="70"/>
      <c r="C549" s="16" t="s">
        <v>107</v>
      </c>
      <c r="D549" s="16" t="s">
        <v>102</v>
      </c>
      <c r="E549" s="81">
        <v>190022200</v>
      </c>
      <c r="F549" s="84" t="s">
        <v>220</v>
      </c>
      <c r="G549" s="101" t="s">
        <v>221</v>
      </c>
      <c r="H549" s="41">
        <v>406.6</v>
      </c>
      <c r="I549" s="41">
        <v>406.6</v>
      </c>
      <c r="J549" s="41">
        <v>406.6</v>
      </c>
    </row>
    <row r="550" spans="1:10" ht="15.6" x14ac:dyDescent="0.3">
      <c r="A550" s="3"/>
      <c r="B550" s="94"/>
      <c r="C550" s="4" t="s">
        <v>113</v>
      </c>
      <c r="D550" s="3"/>
      <c r="E550" s="3"/>
      <c r="F550" s="3"/>
      <c r="G550" s="49" t="s">
        <v>114</v>
      </c>
      <c r="H550" s="95">
        <f t="shared" ref="H550:I550" si="232">H551+H557</f>
        <v>11564.5</v>
      </c>
      <c r="I550" s="95">
        <f t="shared" si="232"/>
        <v>11564.5</v>
      </c>
      <c r="J550" s="95">
        <f t="shared" ref="J550" si="233">J551+J557</f>
        <v>11564.5</v>
      </c>
    </row>
    <row r="551" spans="1:10" ht="15.6" x14ac:dyDescent="0.3">
      <c r="A551" s="3"/>
      <c r="B551" s="94"/>
      <c r="C551" s="35" t="s">
        <v>113</v>
      </c>
      <c r="D551" s="35" t="s">
        <v>96</v>
      </c>
      <c r="E551" s="35"/>
      <c r="F551" s="35"/>
      <c r="G551" s="45" t="s">
        <v>119</v>
      </c>
      <c r="H551" s="96">
        <f t="shared" ref="H551:J553" si="234">H552</f>
        <v>1026</v>
      </c>
      <c r="I551" s="96">
        <f t="shared" si="234"/>
        <v>1026</v>
      </c>
      <c r="J551" s="96">
        <f t="shared" si="234"/>
        <v>1026</v>
      </c>
    </row>
    <row r="552" spans="1:10" ht="53.4" x14ac:dyDescent="0.3">
      <c r="A552" s="3"/>
      <c r="B552" s="94"/>
      <c r="C552" s="83" t="s">
        <v>113</v>
      </c>
      <c r="D552" s="83" t="s">
        <v>96</v>
      </c>
      <c r="E552" s="21" t="s">
        <v>76</v>
      </c>
      <c r="F552" s="35"/>
      <c r="G552" s="64" t="s">
        <v>452</v>
      </c>
      <c r="H552" s="99">
        <f t="shared" si="234"/>
        <v>1026</v>
      </c>
      <c r="I552" s="99">
        <f t="shared" si="234"/>
        <v>1026</v>
      </c>
      <c r="J552" s="99">
        <f t="shared" si="234"/>
        <v>1026</v>
      </c>
    </row>
    <row r="553" spans="1:10" ht="27" x14ac:dyDescent="0.3">
      <c r="A553" s="3"/>
      <c r="B553" s="94"/>
      <c r="C553" s="47" t="s">
        <v>113</v>
      </c>
      <c r="D553" s="47" t="s">
        <v>96</v>
      </c>
      <c r="E553" s="52" t="s">
        <v>513</v>
      </c>
      <c r="F553" s="84"/>
      <c r="G553" s="46" t="s">
        <v>512</v>
      </c>
      <c r="H553" s="111">
        <f>H554</f>
        <v>1026</v>
      </c>
      <c r="I553" s="111">
        <f t="shared" si="234"/>
        <v>1026</v>
      </c>
      <c r="J553" s="111">
        <f t="shared" si="234"/>
        <v>1026</v>
      </c>
    </row>
    <row r="554" spans="1:10" ht="29.25" customHeight="1" x14ac:dyDescent="0.3">
      <c r="A554" s="3"/>
      <c r="B554" s="94"/>
      <c r="C554" s="16" t="s">
        <v>113</v>
      </c>
      <c r="D554" s="16" t="s">
        <v>96</v>
      </c>
      <c r="E554" s="21" t="s">
        <v>514</v>
      </c>
      <c r="F554" s="21"/>
      <c r="G554" s="100" t="s">
        <v>569</v>
      </c>
      <c r="H554" s="111">
        <f>H555</f>
        <v>1026</v>
      </c>
      <c r="I554" s="111">
        <f t="shared" ref="I554:J554" si="235">I555</f>
        <v>1026</v>
      </c>
      <c r="J554" s="111">
        <f t="shared" si="235"/>
        <v>1026</v>
      </c>
    </row>
    <row r="555" spans="1:10" ht="90.75" customHeight="1" x14ac:dyDescent="0.3">
      <c r="A555" s="3"/>
      <c r="B555" s="94"/>
      <c r="C555" s="16" t="s">
        <v>113</v>
      </c>
      <c r="D555" s="16" t="s">
        <v>96</v>
      </c>
      <c r="E555" s="81">
        <v>140210560</v>
      </c>
      <c r="F555" s="84"/>
      <c r="G555" s="101" t="s">
        <v>188</v>
      </c>
      <c r="H555" s="41">
        <f>H556</f>
        <v>1026</v>
      </c>
      <c r="I555" s="41">
        <f>I556</f>
        <v>1026</v>
      </c>
      <c r="J555" s="41">
        <f>J556</f>
        <v>1026</v>
      </c>
    </row>
    <row r="556" spans="1:10" ht="26.4" x14ac:dyDescent="0.3">
      <c r="A556" s="3"/>
      <c r="B556" s="94"/>
      <c r="C556" s="16" t="s">
        <v>113</v>
      </c>
      <c r="D556" s="16" t="s">
        <v>96</v>
      </c>
      <c r="E556" s="81">
        <v>140210560</v>
      </c>
      <c r="F556" s="83" t="s">
        <v>292</v>
      </c>
      <c r="G556" s="101" t="s">
        <v>293</v>
      </c>
      <c r="H556" s="184">
        <v>1026</v>
      </c>
      <c r="I556" s="184">
        <v>1026</v>
      </c>
      <c r="J556" s="184">
        <v>1026</v>
      </c>
    </row>
    <row r="557" spans="1:10" ht="14.4" x14ac:dyDescent="0.3">
      <c r="A557" s="1"/>
      <c r="B557" s="25"/>
      <c r="C557" s="35" t="s">
        <v>113</v>
      </c>
      <c r="D557" s="35" t="s">
        <v>97</v>
      </c>
      <c r="E557" s="35"/>
      <c r="F557" s="38"/>
      <c r="G557" s="50" t="s">
        <v>14</v>
      </c>
      <c r="H557" s="42">
        <f t="shared" ref="H557:J560" si="236">H558</f>
        <v>10538.5</v>
      </c>
      <c r="I557" s="42">
        <f t="shared" si="236"/>
        <v>10538.5</v>
      </c>
      <c r="J557" s="42">
        <f t="shared" si="236"/>
        <v>10538.5</v>
      </c>
    </row>
    <row r="558" spans="1:10" ht="53.4" x14ac:dyDescent="0.3">
      <c r="A558" s="1"/>
      <c r="B558" s="25"/>
      <c r="C558" s="16" t="s">
        <v>113</v>
      </c>
      <c r="D558" s="16" t="s">
        <v>97</v>
      </c>
      <c r="E558" s="21" t="s">
        <v>76</v>
      </c>
      <c r="F558" s="35"/>
      <c r="G558" s="64" t="s">
        <v>452</v>
      </c>
      <c r="H558" s="99">
        <f t="shared" si="236"/>
        <v>10538.5</v>
      </c>
      <c r="I558" s="99">
        <f t="shared" si="236"/>
        <v>10538.5</v>
      </c>
      <c r="J558" s="99">
        <f t="shared" si="236"/>
        <v>10538.5</v>
      </c>
    </row>
    <row r="559" spans="1:10" ht="27" x14ac:dyDescent="0.3">
      <c r="A559" s="1"/>
      <c r="B559" s="25"/>
      <c r="C559" s="16" t="s">
        <v>113</v>
      </c>
      <c r="D559" s="16" t="s">
        <v>97</v>
      </c>
      <c r="E559" s="52" t="s">
        <v>77</v>
      </c>
      <c r="F559" s="35"/>
      <c r="G559" s="46" t="s">
        <v>465</v>
      </c>
      <c r="H559" s="96">
        <f t="shared" si="236"/>
        <v>10538.5</v>
      </c>
      <c r="I559" s="96">
        <f t="shared" si="236"/>
        <v>10538.5</v>
      </c>
      <c r="J559" s="96">
        <f t="shared" si="236"/>
        <v>10538.5</v>
      </c>
    </row>
    <row r="560" spans="1:10" ht="29.25" customHeight="1" x14ac:dyDescent="0.25">
      <c r="A560" s="1"/>
      <c r="B560" s="25"/>
      <c r="C560" s="16" t="s">
        <v>113</v>
      </c>
      <c r="D560" s="16" t="s">
        <v>97</v>
      </c>
      <c r="E560" s="21" t="s">
        <v>297</v>
      </c>
      <c r="F560" s="21"/>
      <c r="G560" s="100" t="s">
        <v>462</v>
      </c>
      <c r="H560" s="102">
        <f t="shared" si="236"/>
        <v>10538.5</v>
      </c>
      <c r="I560" s="102">
        <f t="shared" si="236"/>
        <v>10538.5</v>
      </c>
      <c r="J560" s="102">
        <f t="shared" si="236"/>
        <v>10538.5</v>
      </c>
    </row>
    <row r="561" spans="1:10" ht="79.2" x14ac:dyDescent="0.25">
      <c r="A561" s="1"/>
      <c r="B561" s="25"/>
      <c r="C561" s="16" t="s">
        <v>113</v>
      </c>
      <c r="D561" s="16" t="s">
        <v>97</v>
      </c>
      <c r="E561" s="57" t="s">
        <v>464</v>
      </c>
      <c r="F561" s="21"/>
      <c r="G561" s="101" t="s">
        <v>463</v>
      </c>
      <c r="H561" s="97">
        <f>H562+H563</f>
        <v>10538.5</v>
      </c>
      <c r="I561" s="97">
        <f>I562+I563</f>
        <v>10538.5</v>
      </c>
      <c r="J561" s="97">
        <f>J562+J563</f>
        <v>10538.5</v>
      </c>
    </row>
    <row r="562" spans="1:10" ht="39.6" x14ac:dyDescent="0.25">
      <c r="A562" s="1"/>
      <c r="B562" s="25"/>
      <c r="C562" s="16" t="s">
        <v>113</v>
      </c>
      <c r="D562" s="16" t="s">
        <v>97</v>
      </c>
      <c r="E562" s="57" t="s">
        <v>464</v>
      </c>
      <c r="F562" s="84" t="s">
        <v>220</v>
      </c>
      <c r="G562" s="101" t="s">
        <v>221</v>
      </c>
      <c r="H562" s="97">
        <v>260</v>
      </c>
      <c r="I562" s="97">
        <v>260</v>
      </c>
      <c r="J562" s="97">
        <v>260</v>
      </c>
    </row>
    <row r="563" spans="1:10" ht="39.6" x14ac:dyDescent="0.25">
      <c r="A563" s="1"/>
      <c r="B563" s="25"/>
      <c r="C563" s="16" t="s">
        <v>113</v>
      </c>
      <c r="D563" s="16" t="s">
        <v>97</v>
      </c>
      <c r="E563" s="57" t="s">
        <v>464</v>
      </c>
      <c r="F563" s="84" t="s">
        <v>273</v>
      </c>
      <c r="G563" s="101" t="s">
        <v>261</v>
      </c>
      <c r="H563" s="97">
        <v>10278.5</v>
      </c>
      <c r="I563" s="97">
        <v>10278.5</v>
      </c>
      <c r="J563" s="97">
        <v>10278.5</v>
      </c>
    </row>
    <row r="564" spans="1:10" s="8" customFormat="1" ht="92.25" customHeight="1" x14ac:dyDescent="0.3">
      <c r="A564" s="3">
        <v>5</v>
      </c>
      <c r="B564" s="94">
        <v>938</v>
      </c>
      <c r="C564" s="13"/>
      <c r="D564" s="13"/>
      <c r="E564" s="13"/>
      <c r="F564" s="13"/>
      <c r="G564" s="14" t="s">
        <v>181</v>
      </c>
      <c r="H564" s="95">
        <f>H565+H610+H647</f>
        <v>84048.900000000009</v>
      </c>
      <c r="I564" s="95">
        <f t="shared" ref="I564:J564" si="237">I565+I610+I647</f>
        <v>80221.3</v>
      </c>
      <c r="J564" s="95">
        <f t="shared" si="237"/>
        <v>81148.900000000009</v>
      </c>
    </row>
    <row r="565" spans="1:10" ht="15.6" x14ac:dyDescent="0.3">
      <c r="A565" s="3"/>
      <c r="B565" s="94"/>
      <c r="C565" s="4" t="s">
        <v>107</v>
      </c>
      <c r="D565" s="3"/>
      <c r="E565" s="3"/>
      <c r="F565" s="3"/>
      <c r="G565" s="49" t="s">
        <v>108</v>
      </c>
      <c r="H565" s="95">
        <f>H566+H582</f>
        <v>23235.499999999996</v>
      </c>
      <c r="I565" s="95">
        <f t="shared" ref="I565:J565" si="238">I566+I582</f>
        <v>22269.799999999996</v>
      </c>
      <c r="J565" s="95">
        <f t="shared" si="238"/>
        <v>22269.799999999996</v>
      </c>
    </row>
    <row r="566" spans="1:10" s="37" customFormat="1" ht="14.4" x14ac:dyDescent="0.3">
      <c r="A566" s="27"/>
      <c r="B566" s="70"/>
      <c r="C566" s="35" t="s">
        <v>107</v>
      </c>
      <c r="D566" s="35" t="s">
        <v>96</v>
      </c>
      <c r="E566" s="35"/>
      <c r="F566" s="35"/>
      <c r="G566" s="45" t="s">
        <v>160</v>
      </c>
      <c r="H566" s="42">
        <f>H567+H579</f>
        <v>14962.399999999998</v>
      </c>
      <c r="I566" s="42">
        <f t="shared" ref="I566:J566" si="239">I567+I579</f>
        <v>14542.399999999998</v>
      </c>
      <c r="J566" s="42">
        <f t="shared" si="239"/>
        <v>14542.399999999998</v>
      </c>
    </row>
    <row r="567" spans="1:10" s="37" customFormat="1" ht="53.25" customHeight="1" x14ac:dyDescent="0.3">
      <c r="A567" s="27"/>
      <c r="B567" s="70"/>
      <c r="C567" s="16" t="s">
        <v>107</v>
      </c>
      <c r="D567" s="84" t="s">
        <v>96</v>
      </c>
      <c r="E567" s="73" t="s">
        <v>62</v>
      </c>
      <c r="F567" s="35"/>
      <c r="G567" s="53" t="s">
        <v>445</v>
      </c>
      <c r="H567" s="65">
        <f t="shared" ref="H567:J567" si="240">H568</f>
        <v>14787.399999999998</v>
      </c>
      <c r="I567" s="65">
        <f t="shared" si="240"/>
        <v>14542.399999999998</v>
      </c>
      <c r="J567" s="65">
        <f t="shared" si="240"/>
        <v>14542.399999999998</v>
      </c>
    </row>
    <row r="568" spans="1:10" s="37" customFormat="1" ht="27" x14ac:dyDescent="0.3">
      <c r="A568" s="27"/>
      <c r="B568" s="70"/>
      <c r="C568" s="16" t="s">
        <v>107</v>
      </c>
      <c r="D568" s="84" t="s">
        <v>96</v>
      </c>
      <c r="E568" s="52" t="s">
        <v>63</v>
      </c>
      <c r="F568" s="35"/>
      <c r="G568" s="48" t="s">
        <v>177</v>
      </c>
      <c r="H568" s="58">
        <f>H569+H576</f>
        <v>14787.399999999998</v>
      </c>
      <c r="I568" s="58">
        <f t="shared" ref="I568:J568" si="241">I569+I576</f>
        <v>14542.399999999998</v>
      </c>
      <c r="J568" s="58">
        <f t="shared" si="241"/>
        <v>14542.399999999998</v>
      </c>
    </row>
    <row r="569" spans="1:10" s="37" customFormat="1" ht="26.4" x14ac:dyDescent="0.3">
      <c r="A569" s="27"/>
      <c r="B569" s="70"/>
      <c r="C569" s="16" t="s">
        <v>107</v>
      </c>
      <c r="D569" s="84" t="s">
        <v>96</v>
      </c>
      <c r="E569" s="21" t="s">
        <v>265</v>
      </c>
      <c r="F569" s="21"/>
      <c r="G569" s="105" t="s">
        <v>527</v>
      </c>
      <c r="H569" s="39">
        <f>H570+H572+H574</f>
        <v>14542.399999999998</v>
      </c>
      <c r="I569" s="39">
        <f t="shared" ref="I569:J569" si="242">I570+I572+I574</f>
        <v>14542.399999999998</v>
      </c>
      <c r="J569" s="39">
        <f t="shared" si="242"/>
        <v>14542.399999999998</v>
      </c>
    </row>
    <row r="570" spans="1:10" s="20" customFormat="1" ht="26.4" x14ac:dyDescent="0.25">
      <c r="A570" s="18"/>
      <c r="B570" s="71"/>
      <c r="C570" s="16" t="s">
        <v>107</v>
      </c>
      <c r="D570" s="84" t="s">
        <v>96</v>
      </c>
      <c r="E570" s="74">
        <v>210221100</v>
      </c>
      <c r="F570" s="16"/>
      <c r="G570" s="204" t="s">
        <v>179</v>
      </c>
      <c r="H570" s="39">
        <f>H571</f>
        <v>11359.3</v>
      </c>
      <c r="I570" s="39">
        <f t="shared" ref="I570:J570" si="243">I571</f>
        <v>11359.3</v>
      </c>
      <c r="J570" s="39">
        <f t="shared" si="243"/>
        <v>11359.3</v>
      </c>
    </row>
    <row r="571" spans="1:10" x14ac:dyDescent="0.25">
      <c r="A571" s="1"/>
      <c r="B571" s="25"/>
      <c r="C571" s="16" t="s">
        <v>107</v>
      </c>
      <c r="D571" s="84" t="s">
        <v>96</v>
      </c>
      <c r="E571" s="74">
        <v>210221100</v>
      </c>
      <c r="F571" s="21" t="s">
        <v>234</v>
      </c>
      <c r="G571" s="101" t="s">
        <v>233</v>
      </c>
      <c r="H571" s="150">
        <v>11359.3</v>
      </c>
      <c r="I571" s="150">
        <v>11359.3</v>
      </c>
      <c r="J571" s="150">
        <v>11359.3</v>
      </c>
    </row>
    <row r="572" spans="1:10" ht="79.2" x14ac:dyDescent="0.25">
      <c r="A572" s="1"/>
      <c r="B572" s="25"/>
      <c r="C572" s="16" t="s">
        <v>107</v>
      </c>
      <c r="D572" s="84" t="s">
        <v>96</v>
      </c>
      <c r="E572" s="74">
        <v>210210690</v>
      </c>
      <c r="F572" s="21"/>
      <c r="G572" s="101" t="s">
        <v>334</v>
      </c>
      <c r="H572" s="39">
        <f>H573</f>
        <v>3151.3</v>
      </c>
      <c r="I572" s="39">
        <f>I573</f>
        <v>3151.3</v>
      </c>
      <c r="J572" s="39">
        <f>J573</f>
        <v>3151.3</v>
      </c>
    </row>
    <row r="573" spans="1:10" x14ac:dyDescent="0.25">
      <c r="A573" s="1"/>
      <c r="B573" s="25"/>
      <c r="C573" s="16" t="s">
        <v>107</v>
      </c>
      <c r="D573" s="84" t="s">
        <v>96</v>
      </c>
      <c r="E573" s="74">
        <v>210210690</v>
      </c>
      <c r="F573" s="21" t="s">
        <v>234</v>
      </c>
      <c r="G573" s="101" t="s">
        <v>233</v>
      </c>
      <c r="H573" s="185">
        <v>3151.3</v>
      </c>
      <c r="I573" s="185">
        <v>3151.3</v>
      </c>
      <c r="J573" s="185">
        <v>3151.3</v>
      </c>
    </row>
    <row r="574" spans="1:10" ht="66" x14ac:dyDescent="0.25">
      <c r="A574" s="1"/>
      <c r="B574" s="25"/>
      <c r="C574" s="16" t="s">
        <v>107</v>
      </c>
      <c r="D574" s="84" t="s">
        <v>96</v>
      </c>
      <c r="E574" s="74" t="s">
        <v>528</v>
      </c>
      <c r="F574" s="84"/>
      <c r="G574" s="101" t="s">
        <v>335</v>
      </c>
      <c r="H574" s="39">
        <f>SUM(H575:H575)</f>
        <v>31.8</v>
      </c>
      <c r="I574" s="39">
        <f>SUM(I575:I575)</f>
        <v>31.8</v>
      </c>
      <c r="J574" s="39">
        <f>SUM(J575:J575)</f>
        <v>31.8</v>
      </c>
    </row>
    <row r="575" spans="1:10" x14ac:dyDescent="0.25">
      <c r="A575" s="1"/>
      <c r="B575" s="25"/>
      <c r="C575" s="16" t="s">
        <v>107</v>
      </c>
      <c r="D575" s="84" t="s">
        <v>96</v>
      </c>
      <c r="E575" s="74" t="s">
        <v>528</v>
      </c>
      <c r="F575" s="21" t="s">
        <v>234</v>
      </c>
      <c r="G575" s="101" t="s">
        <v>233</v>
      </c>
      <c r="H575" s="39">
        <v>31.8</v>
      </c>
      <c r="I575" s="39">
        <v>31.8</v>
      </c>
      <c r="J575" s="39">
        <v>31.8</v>
      </c>
    </row>
    <row r="576" spans="1:10" ht="79.2" x14ac:dyDescent="0.3">
      <c r="A576" s="1"/>
      <c r="B576" s="25"/>
      <c r="C576" s="16" t="s">
        <v>107</v>
      </c>
      <c r="D576" s="84" t="s">
        <v>96</v>
      </c>
      <c r="E576" s="21" t="s">
        <v>532</v>
      </c>
      <c r="F576" s="35"/>
      <c r="G576" s="101" t="s">
        <v>533</v>
      </c>
      <c r="H576" s="41">
        <f t="shared" ref="H576:J577" si="244">H577</f>
        <v>245</v>
      </c>
      <c r="I576" s="41">
        <f t="shared" si="244"/>
        <v>0</v>
      </c>
      <c r="J576" s="41">
        <f t="shared" si="244"/>
        <v>0</v>
      </c>
    </row>
    <row r="577" spans="1:10" ht="66" x14ac:dyDescent="0.25">
      <c r="A577" s="1"/>
      <c r="B577" s="25"/>
      <c r="C577" s="16" t="s">
        <v>107</v>
      </c>
      <c r="D577" s="84" t="s">
        <v>96</v>
      </c>
      <c r="E577" s="186" t="s">
        <v>534</v>
      </c>
      <c r="F577" s="21"/>
      <c r="G577" s="54" t="s">
        <v>535</v>
      </c>
      <c r="H577" s="39">
        <f t="shared" si="244"/>
        <v>245</v>
      </c>
      <c r="I577" s="39">
        <f t="shared" si="244"/>
        <v>0</v>
      </c>
      <c r="J577" s="39">
        <f t="shared" si="244"/>
        <v>0</v>
      </c>
    </row>
    <row r="578" spans="1:10" x14ac:dyDescent="0.25">
      <c r="A578" s="1"/>
      <c r="B578" s="25"/>
      <c r="C578" s="16" t="s">
        <v>107</v>
      </c>
      <c r="D578" s="84" t="s">
        <v>96</v>
      </c>
      <c r="E578" s="186" t="s">
        <v>534</v>
      </c>
      <c r="F578" s="21" t="s">
        <v>234</v>
      </c>
      <c r="G578" s="101" t="s">
        <v>233</v>
      </c>
      <c r="H578" s="39">
        <v>245</v>
      </c>
      <c r="I578" s="39">
        <v>0</v>
      </c>
      <c r="J578" s="39">
        <v>0</v>
      </c>
    </row>
    <row r="579" spans="1:10" ht="24" customHeight="1" x14ac:dyDescent="0.25">
      <c r="A579" s="150"/>
      <c r="B579" s="25"/>
      <c r="C579" s="84" t="s">
        <v>107</v>
      </c>
      <c r="D579" s="84" t="s">
        <v>96</v>
      </c>
      <c r="E579" s="84" t="s">
        <v>26</v>
      </c>
      <c r="F579" s="84"/>
      <c r="G579" s="103" t="s">
        <v>41</v>
      </c>
      <c r="H579" s="41">
        <f>H580</f>
        <v>175</v>
      </c>
      <c r="I579" s="41">
        <f t="shared" ref="I579:J579" si="245">I580</f>
        <v>0</v>
      </c>
      <c r="J579" s="41">
        <f t="shared" si="245"/>
        <v>0</v>
      </c>
    </row>
    <row r="580" spans="1:10" ht="38.25" customHeight="1" x14ac:dyDescent="0.25">
      <c r="A580" s="150"/>
      <c r="B580" s="25"/>
      <c r="C580" s="16" t="s">
        <v>107</v>
      </c>
      <c r="D580" s="84" t="s">
        <v>96</v>
      </c>
      <c r="E580" s="84" t="s">
        <v>763</v>
      </c>
      <c r="F580" s="16"/>
      <c r="G580" s="54" t="s">
        <v>761</v>
      </c>
      <c r="H580" s="41">
        <f>SUM(H581:H581)</f>
        <v>175</v>
      </c>
      <c r="I580" s="41">
        <f>SUM(I581:I581)</f>
        <v>0</v>
      </c>
      <c r="J580" s="41">
        <f>SUM(J581:J581)</f>
        <v>0</v>
      </c>
    </row>
    <row r="581" spans="1:10" ht="39.6" x14ac:dyDescent="0.25">
      <c r="A581" s="150"/>
      <c r="B581" s="25"/>
      <c r="C581" s="16" t="s">
        <v>107</v>
      </c>
      <c r="D581" s="84" t="s">
        <v>96</v>
      </c>
      <c r="E581" s="84" t="s">
        <v>763</v>
      </c>
      <c r="F581" s="84" t="s">
        <v>220</v>
      </c>
      <c r="G581" s="101" t="s">
        <v>221</v>
      </c>
      <c r="H581" s="39">
        <v>175</v>
      </c>
      <c r="I581" s="39">
        <v>0</v>
      </c>
      <c r="J581" s="39">
        <v>0</v>
      </c>
    </row>
    <row r="582" spans="1:10" s="37" customFormat="1" ht="14.4" x14ac:dyDescent="0.3">
      <c r="A582" s="27"/>
      <c r="B582" s="70"/>
      <c r="C582" s="35" t="s">
        <v>107</v>
      </c>
      <c r="D582" s="35" t="s">
        <v>107</v>
      </c>
      <c r="E582" s="35"/>
      <c r="F582" s="35"/>
      <c r="G582" s="46" t="s">
        <v>159</v>
      </c>
      <c r="H582" s="42">
        <f>H583+H600+H607</f>
        <v>8273.0999999999985</v>
      </c>
      <c r="I582" s="42">
        <f t="shared" ref="I582:J582" si="246">I583+I600</f>
        <v>7727.4</v>
      </c>
      <c r="J582" s="42">
        <f t="shared" si="246"/>
        <v>7727.4</v>
      </c>
    </row>
    <row r="583" spans="1:10" s="37" customFormat="1" ht="54" customHeight="1" x14ac:dyDescent="0.3">
      <c r="A583" s="27"/>
      <c r="B583" s="70"/>
      <c r="C583" s="16" t="s">
        <v>107</v>
      </c>
      <c r="D583" s="16" t="s">
        <v>107</v>
      </c>
      <c r="E583" s="73" t="s">
        <v>62</v>
      </c>
      <c r="F583" s="35"/>
      <c r="G583" s="53" t="s">
        <v>445</v>
      </c>
      <c r="H583" s="65">
        <f>H584</f>
        <v>8173.0999999999995</v>
      </c>
      <c r="I583" s="65">
        <f t="shared" ref="I583:J583" si="247">I584</f>
        <v>7677.4</v>
      </c>
      <c r="J583" s="65">
        <f t="shared" si="247"/>
        <v>7677.4</v>
      </c>
    </row>
    <row r="584" spans="1:10" ht="26.4" x14ac:dyDescent="0.25">
      <c r="A584" s="1"/>
      <c r="B584" s="25"/>
      <c r="C584" s="16" t="s">
        <v>107</v>
      </c>
      <c r="D584" s="16" t="s">
        <v>107</v>
      </c>
      <c r="E584" s="52" t="s">
        <v>33</v>
      </c>
      <c r="F584" s="21"/>
      <c r="G584" s="48" t="s">
        <v>183</v>
      </c>
      <c r="H584" s="41">
        <f>H585+H594+H597</f>
        <v>8173.0999999999995</v>
      </c>
      <c r="I584" s="41">
        <f t="shared" ref="I584:J584" si="248">I585+I594+I597</f>
        <v>7677.4</v>
      </c>
      <c r="J584" s="41">
        <f t="shared" si="248"/>
        <v>7677.4</v>
      </c>
    </row>
    <row r="585" spans="1:10" ht="39.6" x14ac:dyDescent="0.25">
      <c r="A585" s="1"/>
      <c r="B585" s="25"/>
      <c r="C585" s="16" t="s">
        <v>107</v>
      </c>
      <c r="D585" s="16" t="s">
        <v>107</v>
      </c>
      <c r="E585" s="21" t="s">
        <v>218</v>
      </c>
      <c r="F585" s="16"/>
      <c r="G585" s="105" t="s">
        <v>325</v>
      </c>
      <c r="H585" s="41">
        <f>H586+H588+H590+H592</f>
        <v>361.20000000000005</v>
      </c>
      <c r="I585" s="41">
        <f>I586+I588+I590+I592</f>
        <v>361.20000000000005</v>
      </c>
      <c r="J585" s="41">
        <f>J586+J588+J590+J592</f>
        <v>361.20000000000005</v>
      </c>
    </row>
    <row r="586" spans="1:10" ht="52.8" x14ac:dyDescent="0.25">
      <c r="A586" s="1"/>
      <c r="B586" s="25"/>
      <c r="C586" s="16" t="s">
        <v>107</v>
      </c>
      <c r="D586" s="16" t="s">
        <v>107</v>
      </c>
      <c r="E586" s="188" t="s">
        <v>545</v>
      </c>
      <c r="F586" s="16"/>
      <c r="G586" s="104" t="s">
        <v>215</v>
      </c>
      <c r="H586" s="39">
        <f>H587</f>
        <v>6.6</v>
      </c>
      <c r="I586" s="39">
        <f>I587</f>
        <v>6.6</v>
      </c>
      <c r="J586" s="39">
        <f>J587</f>
        <v>6.6</v>
      </c>
    </row>
    <row r="587" spans="1:10" ht="39.6" x14ac:dyDescent="0.25">
      <c r="A587" s="1"/>
      <c r="B587" s="25"/>
      <c r="C587" s="16" t="s">
        <v>107</v>
      </c>
      <c r="D587" s="16" t="s">
        <v>107</v>
      </c>
      <c r="E587" s="188" t="s">
        <v>545</v>
      </c>
      <c r="F587" s="84" t="s">
        <v>220</v>
      </c>
      <c r="G587" s="101" t="s">
        <v>221</v>
      </c>
      <c r="H587" s="41">
        <v>6.6</v>
      </c>
      <c r="I587" s="41">
        <v>6.6</v>
      </c>
      <c r="J587" s="41">
        <v>6.6</v>
      </c>
    </row>
    <row r="588" spans="1:10" ht="26.4" x14ac:dyDescent="0.25">
      <c r="A588" s="1"/>
      <c r="B588" s="25"/>
      <c r="C588" s="16" t="s">
        <v>107</v>
      </c>
      <c r="D588" s="16" t="s">
        <v>107</v>
      </c>
      <c r="E588" s="188" t="s">
        <v>546</v>
      </c>
      <c r="F588" s="16"/>
      <c r="G588" s="101" t="s">
        <v>184</v>
      </c>
      <c r="H588" s="41">
        <f>H589</f>
        <v>289.60000000000002</v>
      </c>
      <c r="I588" s="41">
        <f>I589</f>
        <v>289.60000000000002</v>
      </c>
      <c r="J588" s="41">
        <f>J589</f>
        <v>289.60000000000002</v>
      </c>
    </row>
    <row r="589" spans="1:10" ht="39.6" x14ac:dyDescent="0.25">
      <c r="A589" s="1"/>
      <c r="B589" s="25"/>
      <c r="C589" s="16" t="s">
        <v>107</v>
      </c>
      <c r="D589" s="16" t="s">
        <v>107</v>
      </c>
      <c r="E589" s="188" t="s">
        <v>546</v>
      </c>
      <c r="F589" s="84" t="s">
        <v>220</v>
      </c>
      <c r="G589" s="101" t="s">
        <v>221</v>
      </c>
      <c r="H589" s="41">
        <v>289.60000000000002</v>
      </c>
      <c r="I589" s="41">
        <v>289.60000000000002</v>
      </c>
      <c r="J589" s="41">
        <v>289.60000000000002</v>
      </c>
    </row>
    <row r="590" spans="1:10" ht="66" x14ac:dyDescent="0.25">
      <c r="A590" s="1"/>
      <c r="B590" s="25"/>
      <c r="C590" s="16" t="s">
        <v>107</v>
      </c>
      <c r="D590" s="16" t="s">
        <v>107</v>
      </c>
      <c r="E590" s="188" t="s">
        <v>547</v>
      </c>
      <c r="F590" s="16"/>
      <c r="G590" s="101" t="s">
        <v>80</v>
      </c>
      <c r="H590" s="41">
        <f>H591</f>
        <v>15</v>
      </c>
      <c r="I590" s="41">
        <f>I591</f>
        <v>15</v>
      </c>
      <c r="J590" s="41">
        <f>J591</f>
        <v>15</v>
      </c>
    </row>
    <row r="591" spans="1:10" ht="39.6" x14ac:dyDescent="0.25">
      <c r="A591" s="1"/>
      <c r="B591" s="25"/>
      <c r="C591" s="16" t="s">
        <v>107</v>
      </c>
      <c r="D591" s="16" t="s">
        <v>107</v>
      </c>
      <c r="E591" s="188" t="s">
        <v>547</v>
      </c>
      <c r="F591" s="84" t="s">
        <v>220</v>
      </c>
      <c r="G591" s="101" t="s">
        <v>221</v>
      </c>
      <c r="H591" s="41">
        <v>15</v>
      </c>
      <c r="I591" s="41">
        <v>15</v>
      </c>
      <c r="J591" s="41">
        <v>15</v>
      </c>
    </row>
    <row r="592" spans="1:10" x14ac:dyDescent="0.25">
      <c r="A592" s="1"/>
      <c r="B592" s="25"/>
      <c r="C592" s="16" t="s">
        <v>107</v>
      </c>
      <c r="D592" s="16" t="s">
        <v>107</v>
      </c>
      <c r="E592" s="188" t="s">
        <v>548</v>
      </c>
      <c r="F592" s="84"/>
      <c r="G592" s="54" t="s">
        <v>437</v>
      </c>
      <c r="H592" s="41">
        <f>H593</f>
        <v>50</v>
      </c>
      <c r="I592" s="41">
        <f>I593</f>
        <v>50</v>
      </c>
      <c r="J592" s="41">
        <f>J593</f>
        <v>50</v>
      </c>
    </row>
    <row r="593" spans="1:10" ht="39.6" x14ac:dyDescent="0.25">
      <c r="A593" s="1"/>
      <c r="B593" s="25"/>
      <c r="C593" s="16" t="s">
        <v>107</v>
      </c>
      <c r="D593" s="16" t="s">
        <v>107</v>
      </c>
      <c r="E593" s="188" t="s">
        <v>548</v>
      </c>
      <c r="F593" s="84" t="s">
        <v>220</v>
      </c>
      <c r="G593" s="101" t="s">
        <v>221</v>
      </c>
      <c r="H593" s="41">
        <v>50</v>
      </c>
      <c r="I593" s="41">
        <v>50</v>
      </c>
      <c r="J593" s="41">
        <v>50</v>
      </c>
    </row>
    <row r="594" spans="1:10" ht="79.2" x14ac:dyDescent="0.25">
      <c r="A594" s="1"/>
      <c r="B594" s="25"/>
      <c r="C594" s="16" t="s">
        <v>107</v>
      </c>
      <c r="D594" s="16" t="s">
        <v>107</v>
      </c>
      <c r="E594" s="21" t="s">
        <v>271</v>
      </c>
      <c r="F594" s="16"/>
      <c r="G594" s="105" t="s">
        <v>272</v>
      </c>
      <c r="H594" s="41">
        <f t="shared" ref="H594:J595" si="249">H595</f>
        <v>7316.2</v>
      </c>
      <c r="I594" s="41">
        <f t="shared" si="249"/>
        <v>7316.2</v>
      </c>
      <c r="J594" s="41">
        <f t="shared" si="249"/>
        <v>7316.2</v>
      </c>
    </row>
    <row r="595" spans="1:10" ht="52.8" x14ac:dyDescent="0.25">
      <c r="A595" s="150"/>
      <c r="B595" s="25"/>
      <c r="C595" s="16" t="s">
        <v>107</v>
      </c>
      <c r="D595" s="16" t="s">
        <v>107</v>
      </c>
      <c r="E595" s="74">
        <v>230221100</v>
      </c>
      <c r="F595" s="16"/>
      <c r="G595" s="101" t="s">
        <v>0</v>
      </c>
      <c r="H595" s="41">
        <f t="shared" si="249"/>
        <v>7316.2</v>
      </c>
      <c r="I595" s="41">
        <f t="shared" si="249"/>
        <v>7316.2</v>
      </c>
      <c r="J595" s="41">
        <f t="shared" si="249"/>
        <v>7316.2</v>
      </c>
    </row>
    <row r="596" spans="1:10" x14ac:dyDescent="0.25">
      <c r="A596" s="150"/>
      <c r="B596" s="25"/>
      <c r="C596" s="16" t="s">
        <v>107</v>
      </c>
      <c r="D596" s="16" t="s">
        <v>107</v>
      </c>
      <c r="E596" s="74">
        <v>230221100</v>
      </c>
      <c r="F596" s="84" t="s">
        <v>234</v>
      </c>
      <c r="G596" s="101" t="s">
        <v>233</v>
      </c>
      <c r="H596" s="41">
        <v>7316.2</v>
      </c>
      <c r="I596" s="41">
        <v>7316.2</v>
      </c>
      <c r="J596" s="41">
        <v>7316.2</v>
      </c>
    </row>
    <row r="597" spans="1:10" ht="66" x14ac:dyDescent="0.25">
      <c r="A597" s="1"/>
      <c r="B597" s="25"/>
      <c r="C597" s="16" t="s">
        <v>107</v>
      </c>
      <c r="D597" s="16" t="s">
        <v>107</v>
      </c>
      <c r="E597" s="21" t="s">
        <v>551</v>
      </c>
      <c r="F597" s="84"/>
      <c r="G597" s="101" t="s">
        <v>550</v>
      </c>
      <c r="H597" s="41">
        <f t="shared" ref="H597:J598" si="250">H598</f>
        <v>495.7</v>
      </c>
      <c r="I597" s="41">
        <f t="shared" si="250"/>
        <v>0</v>
      </c>
      <c r="J597" s="41">
        <f t="shared" si="250"/>
        <v>0</v>
      </c>
    </row>
    <row r="598" spans="1:10" ht="52.8" x14ac:dyDescent="0.25">
      <c r="A598" s="1"/>
      <c r="B598" s="25"/>
      <c r="C598" s="16" t="s">
        <v>107</v>
      </c>
      <c r="D598" s="16" t="s">
        <v>107</v>
      </c>
      <c r="E598" s="74">
        <v>230321210</v>
      </c>
      <c r="F598" s="84"/>
      <c r="G598" s="101" t="s">
        <v>549</v>
      </c>
      <c r="H598" s="41">
        <f t="shared" si="250"/>
        <v>495.7</v>
      </c>
      <c r="I598" s="41">
        <f t="shared" si="250"/>
        <v>0</v>
      </c>
      <c r="J598" s="41">
        <f t="shared" si="250"/>
        <v>0</v>
      </c>
    </row>
    <row r="599" spans="1:10" ht="39.6" x14ac:dyDescent="0.25">
      <c r="A599" s="1"/>
      <c r="B599" s="25"/>
      <c r="C599" s="16" t="s">
        <v>107</v>
      </c>
      <c r="D599" s="16" t="s">
        <v>107</v>
      </c>
      <c r="E599" s="74">
        <v>230321210</v>
      </c>
      <c r="F599" s="84" t="s">
        <v>220</v>
      </c>
      <c r="G599" s="101" t="s">
        <v>221</v>
      </c>
      <c r="H599" s="41">
        <v>495.7</v>
      </c>
      <c r="I599" s="41">
        <v>0</v>
      </c>
      <c r="J599" s="41">
        <v>0</v>
      </c>
    </row>
    <row r="600" spans="1:10" ht="57.75" customHeight="1" x14ac:dyDescent="0.25">
      <c r="A600" s="150"/>
      <c r="B600" s="25"/>
      <c r="C600" s="5" t="s">
        <v>107</v>
      </c>
      <c r="D600" s="5" t="s">
        <v>107</v>
      </c>
      <c r="E600" s="119" t="s">
        <v>74</v>
      </c>
      <c r="F600" s="84"/>
      <c r="G600" s="197" t="s">
        <v>442</v>
      </c>
      <c r="H600" s="99">
        <f>H601</f>
        <v>50</v>
      </c>
      <c r="I600" s="99">
        <f t="shared" ref="I600:J600" si="251">I601</f>
        <v>50</v>
      </c>
      <c r="J600" s="99">
        <f t="shared" si="251"/>
        <v>50</v>
      </c>
    </row>
    <row r="601" spans="1:10" ht="79.2" x14ac:dyDescent="0.25">
      <c r="A601" s="150"/>
      <c r="B601" s="25"/>
      <c r="C601" s="47" t="s">
        <v>107</v>
      </c>
      <c r="D601" s="47" t="s">
        <v>107</v>
      </c>
      <c r="E601" s="122" t="s">
        <v>629</v>
      </c>
      <c r="F601" s="125"/>
      <c r="G601" s="196" t="s">
        <v>185</v>
      </c>
      <c r="H601" s="124">
        <f>H602</f>
        <v>50</v>
      </c>
      <c r="I601" s="124">
        <f>I602</f>
        <v>50</v>
      </c>
      <c r="J601" s="124">
        <f>J602</f>
        <v>50</v>
      </c>
    </row>
    <row r="602" spans="1:10" ht="52.8" x14ac:dyDescent="0.25">
      <c r="A602" s="150"/>
      <c r="B602" s="25"/>
      <c r="C602" s="16" t="s">
        <v>107</v>
      </c>
      <c r="D602" s="16" t="s">
        <v>107</v>
      </c>
      <c r="E602" s="21" t="s">
        <v>630</v>
      </c>
      <c r="F602" s="125"/>
      <c r="G602" s="110" t="s">
        <v>331</v>
      </c>
      <c r="H602" s="184">
        <f>H603+H605</f>
        <v>50</v>
      </c>
      <c r="I602" s="184">
        <f>I603+I605</f>
        <v>50</v>
      </c>
      <c r="J602" s="184">
        <f>J603+J605</f>
        <v>50</v>
      </c>
    </row>
    <row r="603" spans="1:10" ht="105.6" x14ac:dyDescent="0.25">
      <c r="A603" s="150"/>
      <c r="B603" s="25"/>
      <c r="C603" s="16" t="s">
        <v>107</v>
      </c>
      <c r="D603" s="16" t="s">
        <v>107</v>
      </c>
      <c r="E603" s="79">
        <v>1020123085</v>
      </c>
      <c r="F603" s="125"/>
      <c r="G603" s="101" t="s">
        <v>186</v>
      </c>
      <c r="H603" s="111">
        <f>H604</f>
        <v>5</v>
      </c>
      <c r="I603" s="111">
        <f>I604</f>
        <v>5</v>
      </c>
      <c r="J603" s="111">
        <f>J604</f>
        <v>5</v>
      </c>
    </row>
    <row r="604" spans="1:10" ht="39.6" x14ac:dyDescent="0.25">
      <c r="A604" s="150"/>
      <c r="B604" s="25"/>
      <c r="C604" s="16" t="s">
        <v>107</v>
      </c>
      <c r="D604" s="16" t="s">
        <v>107</v>
      </c>
      <c r="E604" s="79">
        <v>1020123085</v>
      </c>
      <c r="F604" s="113" t="s">
        <v>220</v>
      </c>
      <c r="G604" s="101" t="s">
        <v>221</v>
      </c>
      <c r="H604" s="111">
        <v>5</v>
      </c>
      <c r="I604" s="111">
        <v>5</v>
      </c>
      <c r="J604" s="111">
        <v>5</v>
      </c>
    </row>
    <row r="605" spans="1:10" x14ac:dyDescent="0.25">
      <c r="A605" s="150"/>
      <c r="B605" s="25"/>
      <c r="C605" s="16" t="s">
        <v>107</v>
      </c>
      <c r="D605" s="16" t="s">
        <v>107</v>
      </c>
      <c r="E605" s="79">
        <v>1020123086</v>
      </c>
      <c r="F605" s="125"/>
      <c r="G605" s="101" t="s">
        <v>187</v>
      </c>
      <c r="H605" s="111">
        <f>H606</f>
        <v>45</v>
      </c>
      <c r="I605" s="111">
        <f>I606</f>
        <v>45</v>
      </c>
      <c r="J605" s="111">
        <f>J606</f>
        <v>45</v>
      </c>
    </row>
    <row r="606" spans="1:10" ht="39.6" x14ac:dyDescent="0.25">
      <c r="A606" s="150"/>
      <c r="B606" s="25"/>
      <c r="C606" s="16" t="s">
        <v>107</v>
      </c>
      <c r="D606" s="16" t="s">
        <v>107</v>
      </c>
      <c r="E606" s="79">
        <v>1020123086</v>
      </c>
      <c r="F606" s="113" t="s">
        <v>220</v>
      </c>
      <c r="G606" s="101" t="s">
        <v>221</v>
      </c>
      <c r="H606" s="111">
        <v>45</v>
      </c>
      <c r="I606" s="111">
        <v>45</v>
      </c>
      <c r="J606" s="111">
        <v>45</v>
      </c>
    </row>
    <row r="607" spans="1:10" ht="27" customHeight="1" x14ac:dyDescent="0.25">
      <c r="A607" s="150"/>
      <c r="B607" s="25"/>
      <c r="C607" s="16" t="s">
        <v>107</v>
      </c>
      <c r="D607" s="16" t="s">
        <v>107</v>
      </c>
      <c r="E607" s="84" t="s">
        <v>26</v>
      </c>
      <c r="F607" s="84"/>
      <c r="G607" s="103" t="s">
        <v>41</v>
      </c>
      <c r="H607" s="41">
        <f>H608</f>
        <v>50</v>
      </c>
      <c r="I607" s="41">
        <f t="shared" ref="I607:J607" si="252">I608</f>
        <v>0</v>
      </c>
      <c r="J607" s="41">
        <f t="shared" si="252"/>
        <v>0</v>
      </c>
    </row>
    <row r="608" spans="1:10" ht="42" customHeight="1" x14ac:dyDescent="0.25">
      <c r="A608" s="150"/>
      <c r="B608" s="25"/>
      <c r="C608" s="16" t="s">
        <v>107</v>
      </c>
      <c r="D608" s="16" t="s">
        <v>107</v>
      </c>
      <c r="E608" s="84" t="s">
        <v>763</v>
      </c>
      <c r="F608" s="16"/>
      <c r="G608" s="54" t="s">
        <v>761</v>
      </c>
      <c r="H608" s="41">
        <f>SUM(H609:H609)</f>
        <v>50</v>
      </c>
      <c r="I608" s="41">
        <f>SUM(I609:I609)</f>
        <v>0</v>
      </c>
      <c r="J608" s="41">
        <f>SUM(J609:J609)</f>
        <v>0</v>
      </c>
    </row>
    <row r="609" spans="1:13" ht="39.6" x14ac:dyDescent="0.25">
      <c r="A609" s="150"/>
      <c r="B609" s="25"/>
      <c r="C609" s="16" t="s">
        <v>107</v>
      </c>
      <c r="D609" s="16" t="s">
        <v>107</v>
      </c>
      <c r="E609" s="84" t="s">
        <v>763</v>
      </c>
      <c r="F609" s="84" t="s">
        <v>220</v>
      </c>
      <c r="G609" s="101" t="s">
        <v>221</v>
      </c>
      <c r="H609" s="39">
        <v>50</v>
      </c>
      <c r="I609" s="39">
        <v>0</v>
      </c>
      <c r="J609" s="39">
        <v>0</v>
      </c>
    </row>
    <row r="610" spans="1:13" ht="15.6" x14ac:dyDescent="0.3">
      <c r="A610" s="3"/>
      <c r="B610" s="94"/>
      <c r="C610" s="4" t="s">
        <v>104</v>
      </c>
      <c r="D610" s="3"/>
      <c r="E610" s="3"/>
      <c r="F610" s="3"/>
      <c r="G610" s="49" t="s">
        <v>21</v>
      </c>
      <c r="H610" s="95">
        <f>H611+H637</f>
        <v>59057.100000000006</v>
      </c>
      <c r="I610" s="95">
        <f t="shared" ref="I610:J610" si="253">I611+I637</f>
        <v>57455.200000000004</v>
      </c>
      <c r="J610" s="95">
        <f t="shared" si="253"/>
        <v>58382.8</v>
      </c>
    </row>
    <row r="611" spans="1:13" s="37" customFormat="1" ht="14.4" x14ac:dyDescent="0.3">
      <c r="A611" s="27"/>
      <c r="B611" s="70"/>
      <c r="C611" s="35" t="s">
        <v>104</v>
      </c>
      <c r="D611" s="35" t="s">
        <v>91</v>
      </c>
      <c r="E611" s="35"/>
      <c r="F611" s="35"/>
      <c r="G611" s="45" t="s">
        <v>109</v>
      </c>
      <c r="H611" s="42">
        <f>H612+H634</f>
        <v>55906.700000000004</v>
      </c>
      <c r="I611" s="42">
        <f t="shared" ref="I611:J611" si="254">I612+I634</f>
        <v>54304.800000000003</v>
      </c>
      <c r="J611" s="42">
        <f t="shared" si="254"/>
        <v>55232.4</v>
      </c>
    </row>
    <row r="612" spans="1:13" s="37" customFormat="1" ht="51.75" customHeight="1" x14ac:dyDescent="0.3">
      <c r="A612" s="27"/>
      <c r="B612" s="70"/>
      <c r="C612" s="16" t="s">
        <v>104</v>
      </c>
      <c r="D612" s="16" t="s">
        <v>91</v>
      </c>
      <c r="E612" s="73" t="s">
        <v>62</v>
      </c>
      <c r="F612" s="35"/>
      <c r="G612" s="53" t="s">
        <v>445</v>
      </c>
      <c r="H612" s="65">
        <f t="shared" ref="H612:J612" si="255">H613</f>
        <v>55731.700000000004</v>
      </c>
      <c r="I612" s="65">
        <f t="shared" si="255"/>
        <v>54304.800000000003</v>
      </c>
      <c r="J612" s="65">
        <f t="shared" si="255"/>
        <v>55232.4</v>
      </c>
    </row>
    <row r="613" spans="1:13" s="37" customFormat="1" ht="27" x14ac:dyDescent="0.3">
      <c r="A613" s="27"/>
      <c r="B613" s="70"/>
      <c r="C613" s="16" t="s">
        <v>104</v>
      </c>
      <c r="D613" s="16" t="s">
        <v>91</v>
      </c>
      <c r="E613" s="21" t="s">
        <v>63</v>
      </c>
      <c r="F613" s="35"/>
      <c r="G613" s="48" t="s">
        <v>177</v>
      </c>
      <c r="H613" s="58">
        <f>H614+H626+H631</f>
        <v>55731.700000000004</v>
      </c>
      <c r="I613" s="58">
        <f t="shared" ref="I613:J613" si="256">I614+I626+I631</f>
        <v>54304.800000000003</v>
      </c>
      <c r="J613" s="58">
        <f t="shared" si="256"/>
        <v>55232.4</v>
      </c>
    </row>
    <row r="614" spans="1:13" s="37" customFormat="1" ht="39.6" x14ac:dyDescent="0.3">
      <c r="A614" s="27"/>
      <c r="B614" s="70"/>
      <c r="C614" s="16" t="s">
        <v>104</v>
      </c>
      <c r="D614" s="16" t="s">
        <v>91</v>
      </c>
      <c r="E614" s="21" t="s">
        <v>217</v>
      </c>
      <c r="F614" s="35"/>
      <c r="G614" s="105" t="s">
        <v>222</v>
      </c>
      <c r="H614" s="97">
        <f>H615+H618+H620+H623</f>
        <v>55472.700000000004</v>
      </c>
      <c r="I614" s="97">
        <f t="shared" ref="I614:J614" si="257">I615+I618+I620+I623</f>
        <v>54268.800000000003</v>
      </c>
      <c r="J614" s="97">
        <f t="shared" si="257"/>
        <v>55196.4</v>
      </c>
    </row>
    <row r="615" spans="1:13" ht="26.4" x14ac:dyDescent="0.25">
      <c r="A615" s="1"/>
      <c r="B615" s="25"/>
      <c r="C615" s="16" t="s">
        <v>104</v>
      </c>
      <c r="D615" s="16" t="s">
        <v>91</v>
      </c>
      <c r="E615" s="74">
        <v>210122900</v>
      </c>
      <c r="F615" s="16"/>
      <c r="G615" s="204" t="s">
        <v>176</v>
      </c>
      <c r="H615" s="39">
        <f>H616+H617</f>
        <v>10524</v>
      </c>
      <c r="I615" s="39">
        <f>I616+I617</f>
        <v>10073.6</v>
      </c>
      <c r="J615" s="39">
        <f>J616+J617</f>
        <v>10310.799999999999</v>
      </c>
    </row>
    <row r="616" spans="1:13" ht="26.4" x14ac:dyDescent="0.25">
      <c r="A616" s="1"/>
      <c r="B616" s="25"/>
      <c r="C616" s="16" t="s">
        <v>104</v>
      </c>
      <c r="D616" s="16" t="s">
        <v>91</v>
      </c>
      <c r="E616" s="74">
        <v>210122900</v>
      </c>
      <c r="F616" s="84" t="s">
        <v>67</v>
      </c>
      <c r="G616" s="55" t="s">
        <v>133</v>
      </c>
      <c r="H616" s="39">
        <v>5635.6</v>
      </c>
      <c r="I616" s="39">
        <v>5635.6</v>
      </c>
      <c r="J616" s="39">
        <v>5635.6</v>
      </c>
    </row>
    <row r="617" spans="1:13" ht="39.6" x14ac:dyDescent="0.25">
      <c r="A617" s="1"/>
      <c r="B617" s="25"/>
      <c r="C617" s="16" t="s">
        <v>104</v>
      </c>
      <c r="D617" s="16" t="s">
        <v>91</v>
      </c>
      <c r="E617" s="74">
        <v>210122900</v>
      </c>
      <c r="F617" s="84" t="s">
        <v>220</v>
      </c>
      <c r="G617" s="101" t="s">
        <v>221</v>
      </c>
      <c r="H617" s="39">
        <v>4888.3999999999996</v>
      </c>
      <c r="I617" s="39">
        <v>4438</v>
      </c>
      <c r="J617" s="39">
        <v>4675.2</v>
      </c>
    </row>
    <row r="618" spans="1:13" ht="52.8" x14ac:dyDescent="0.25">
      <c r="A618" s="1"/>
      <c r="B618" s="25"/>
      <c r="C618" s="16" t="s">
        <v>104</v>
      </c>
      <c r="D618" s="16" t="s">
        <v>91</v>
      </c>
      <c r="E618" s="74">
        <v>210121100</v>
      </c>
      <c r="F618" s="16"/>
      <c r="G618" s="204" t="s">
        <v>178</v>
      </c>
      <c r="H618" s="39">
        <f>H619</f>
        <v>26548.3</v>
      </c>
      <c r="I618" s="39">
        <f>I619</f>
        <v>25794.799999999999</v>
      </c>
      <c r="J618" s="39">
        <f>J619</f>
        <v>26485.200000000001</v>
      </c>
    </row>
    <row r="619" spans="1:13" x14ac:dyDescent="0.25">
      <c r="A619" s="1"/>
      <c r="B619" s="25"/>
      <c r="C619" s="16" t="s">
        <v>104</v>
      </c>
      <c r="D619" s="16" t="s">
        <v>91</v>
      </c>
      <c r="E619" s="74">
        <v>210121100</v>
      </c>
      <c r="F619" s="21" t="s">
        <v>234</v>
      </c>
      <c r="G619" s="101" t="s">
        <v>233</v>
      </c>
      <c r="H619" s="150">
        <v>26548.3</v>
      </c>
      <c r="I619" s="150">
        <v>25794.799999999999</v>
      </c>
      <c r="J619" s="150">
        <v>26485.200000000001</v>
      </c>
    </row>
    <row r="620" spans="1:13" ht="52.8" x14ac:dyDescent="0.25">
      <c r="A620" s="1"/>
      <c r="B620" s="25"/>
      <c r="C620" s="16" t="s">
        <v>104</v>
      </c>
      <c r="D620" s="16" t="s">
        <v>91</v>
      </c>
      <c r="E620" s="74" t="s">
        <v>526</v>
      </c>
      <c r="F620" s="84"/>
      <c r="G620" s="101" t="s">
        <v>333</v>
      </c>
      <c r="H620" s="39">
        <f>SUM(H621:H622)</f>
        <v>200</v>
      </c>
      <c r="I620" s="39">
        <f>SUM(I621:I622)</f>
        <v>200</v>
      </c>
      <c r="J620" s="39">
        <f>SUM(J621:J622)</f>
        <v>200</v>
      </c>
      <c r="M620" s="107"/>
    </row>
    <row r="621" spans="1:13" ht="26.4" x14ac:dyDescent="0.25">
      <c r="A621" s="1"/>
      <c r="B621" s="25"/>
      <c r="C621" s="16" t="s">
        <v>104</v>
      </c>
      <c r="D621" s="16" t="s">
        <v>91</v>
      </c>
      <c r="E621" s="74" t="s">
        <v>526</v>
      </c>
      <c r="F621" s="84" t="s">
        <v>67</v>
      </c>
      <c r="G621" s="55" t="s">
        <v>133</v>
      </c>
      <c r="H621" s="184">
        <v>50</v>
      </c>
      <c r="I621" s="184">
        <v>50</v>
      </c>
      <c r="J621" s="184">
        <v>50</v>
      </c>
    </row>
    <row r="622" spans="1:13" x14ac:dyDescent="0.25">
      <c r="A622" s="1"/>
      <c r="B622" s="25"/>
      <c r="C622" s="16" t="s">
        <v>104</v>
      </c>
      <c r="D622" s="16" t="s">
        <v>91</v>
      </c>
      <c r="E622" s="74" t="s">
        <v>526</v>
      </c>
      <c r="F622" s="21" t="s">
        <v>234</v>
      </c>
      <c r="G622" s="101" t="s">
        <v>233</v>
      </c>
      <c r="H622" s="39">
        <v>150</v>
      </c>
      <c r="I622" s="39">
        <v>150</v>
      </c>
      <c r="J622" s="39">
        <v>150</v>
      </c>
    </row>
    <row r="623" spans="1:13" ht="52.8" x14ac:dyDescent="0.25">
      <c r="A623" s="150"/>
      <c r="B623" s="25"/>
      <c r="C623" s="16" t="s">
        <v>104</v>
      </c>
      <c r="D623" s="16" t="s">
        <v>91</v>
      </c>
      <c r="E623" s="74">
        <v>210110680</v>
      </c>
      <c r="F623" s="84"/>
      <c r="G623" s="101" t="s">
        <v>375</v>
      </c>
      <c r="H623" s="39">
        <f>SUM(H624:H625)</f>
        <v>18200.400000000001</v>
      </c>
      <c r="I623" s="39">
        <f t="shared" ref="I623:J623" si="258">SUM(I624:I625)</f>
        <v>18200.400000000001</v>
      </c>
      <c r="J623" s="39">
        <f t="shared" si="258"/>
        <v>18200.400000000001</v>
      </c>
    </row>
    <row r="624" spans="1:13" ht="26.4" x14ac:dyDescent="0.25">
      <c r="A624" s="150"/>
      <c r="B624" s="25"/>
      <c r="C624" s="16" t="s">
        <v>104</v>
      </c>
      <c r="D624" s="16" t="s">
        <v>91</v>
      </c>
      <c r="E624" s="74">
        <v>210110680</v>
      </c>
      <c r="F624" s="84" t="s">
        <v>67</v>
      </c>
      <c r="G624" s="55" t="s">
        <v>133</v>
      </c>
      <c r="H624" s="184">
        <v>5432</v>
      </c>
      <c r="I624" s="184">
        <v>5432</v>
      </c>
      <c r="J624" s="184">
        <v>5432</v>
      </c>
    </row>
    <row r="625" spans="1:10" x14ac:dyDescent="0.25">
      <c r="A625" s="150"/>
      <c r="B625" s="25"/>
      <c r="C625" s="16" t="s">
        <v>104</v>
      </c>
      <c r="D625" s="16" t="s">
        <v>91</v>
      </c>
      <c r="E625" s="74">
        <v>210110680</v>
      </c>
      <c r="F625" s="21" t="s">
        <v>234</v>
      </c>
      <c r="G625" s="101" t="s">
        <v>233</v>
      </c>
      <c r="H625" s="39">
        <v>12768.4</v>
      </c>
      <c r="I625" s="39">
        <v>12768.4</v>
      </c>
      <c r="J625" s="39">
        <v>12768.4</v>
      </c>
    </row>
    <row r="626" spans="1:10" ht="52.8" x14ac:dyDescent="0.3">
      <c r="A626" s="1"/>
      <c r="B626" s="25"/>
      <c r="C626" s="16" t="s">
        <v>104</v>
      </c>
      <c r="D626" s="16" t="s">
        <v>91</v>
      </c>
      <c r="E626" s="21" t="s">
        <v>267</v>
      </c>
      <c r="F626" s="35"/>
      <c r="G626" s="101" t="s">
        <v>266</v>
      </c>
      <c r="H626" s="41">
        <f>H627+H629</f>
        <v>258</v>
      </c>
      <c r="I626" s="41">
        <f>I627+I629</f>
        <v>35</v>
      </c>
      <c r="J626" s="41">
        <f>J627+J629</f>
        <v>35</v>
      </c>
    </row>
    <row r="627" spans="1:10" ht="52.8" x14ac:dyDescent="0.25">
      <c r="A627" s="150"/>
      <c r="B627" s="25"/>
      <c r="C627" s="16" t="s">
        <v>104</v>
      </c>
      <c r="D627" s="16" t="s">
        <v>91</v>
      </c>
      <c r="E627" s="156" t="s">
        <v>529</v>
      </c>
      <c r="F627" s="84"/>
      <c r="G627" s="181" t="s">
        <v>393</v>
      </c>
      <c r="H627" s="39">
        <f>H628</f>
        <v>35</v>
      </c>
      <c r="I627" s="39">
        <f>I628</f>
        <v>35</v>
      </c>
      <c r="J627" s="39">
        <f>J628</f>
        <v>35</v>
      </c>
    </row>
    <row r="628" spans="1:10" x14ac:dyDescent="0.25">
      <c r="A628" s="150"/>
      <c r="B628" s="25"/>
      <c r="C628" s="16" t="s">
        <v>104</v>
      </c>
      <c r="D628" s="16" t="s">
        <v>91</v>
      </c>
      <c r="E628" s="156" t="s">
        <v>529</v>
      </c>
      <c r="F628" s="21" t="s">
        <v>234</v>
      </c>
      <c r="G628" s="101" t="s">
        <v>233</v>
      </c>
      <c r="H628" s="39">
        <v>35</v>
      </c>
      <c r="I628" s="39">
        <v>35</v>
      </c>
      <c r="J628" s="39">
        <v>35</v>
      </c>
    </row>
    <row r="629" spans="1:10" ht="52.8" x14ac:dyDescent="0.25">
      <c r="A629" s="1"/>
      <c r="B629" s="25"/>
      <c r="C629" s="16" t="s">
        <v>104</v>
      </c>
      <c r="D629" s="16" t="s">
        <v>91</v>
      </c>
      <c r="E629" s="186" t="s">
        <v>531</v>
      </c>
      <c r="F629" s="21"/>
      <c r="G629" s="101" t="s">
        <v>530</v>
      </c>
      <c r="H629" s="39">
        <f>H630</f>
        <v>223</v>
      </c>
      <c r="I629" s="39">
        <f>I630</f>
        <v>0</v>
      </c>
      <c r="J629" s="39">
        <f>J630</f>
        <v>0</v>
      </c>
    </row>
    <row r="630" spans="1:10" x14ac:dyDescent="0.25">
      <c r="A630" s="1"/>
      <c r="B630" s="25"/>
      <c r="C630" s="16" t="s">
        <v>104</v>
      </c>
      <c r="D630" s="16" t="s">
        <v>91</v>
      </c>
      <c r="E630" s="186" t="s">
        <v>531</v>
      </c>
      <c r="F630" s="21" t="s">
        <v>234</v>
      </c>
      <c r="G630" s="101" t="s">
        <v>233</v>
      </c>
      <c r="H630" s="39">
        <v>223</v>
      </c>
      <c r="I630" s="39">
        <v>0</v>
      </c>
      <c r="J630" s="39">
        <v>0</v>
      </c>
    </row>
    <row r="631" spans="1:10" ht="39.6" x14ac:dyDescent="0.25">
      <c r="A631" s="150"/>
      <c r="B631" s="25"/>
      <c r="C631" s="16" t="s">
        <v>104</v>
      </c>
      <c r="D631" s="16" t="s">
        <v>91</v>
      </c>
      <c r="E631" s="186" t="s">
        <v>536</v>
      </c>
      <c r="F631" s="21"/>
      <c r="G631" s="101" t="s">
        <v>537</v>
      </c>
      <c r="H631" s="39">
        <f>H632</f>
        <v>1</v>
      </c>
      <c r="I631" s="39">
        <f t="shared" ref="I631:J631" si="259">I632</f>
        <v>1</v>
      </c>
      <c r="J631" s="39">
        <f t="shared" si="259"/>
        <v>1</v>
      </c>
    </row>
    <row r="632" spans="1:10" ht="66" x14ac:dyDescent="0.25">
      <c r="A632" s="150"/>
      <c r="B632" s="25"/>
      <c r="C632" s="16" t="s">
        <v>104</v>
      </c>
      <c r="D632" s="16" t="s">
        <v>91</v>
      </c>
      <c r="E632" s="186" t="s">
        <v>539</v>
      </c>
      <c r="F632" s="21"/>
      <c r="G632" s="101" t="s">
        <v>538</v>
      </c>
      <c r="H632" s="39">
        <f>H633</f>
        <v>1</v>
      </c>
      <c r="I632" s="39">
        <f>I633</f>
        <v>1</v>
      </c>
      <c r="J632" s="39">
        <f>J633</f>
        <v>1</v>
      </c>
    </row>
    <row r="633" spans="1:10" x14ac:dyDescent="0.25">
      <c r="A633" s="150"/>
      <c r="B633" s="25"/>
      <c r="C633" s="16" t="s">
        <v>104</v>
      </c>
      <c r="D633" s="16" t="s">
        <v>91</v>
      </c>
      <c r="E633" s="186" t="s">
        <v>539</v>
      </c>
      <c r="F633" s="21" t="s">
        <v>234</v>
      </c>
      <c r="G633" s="101" t="s">
        <v>233</v>
      </c>
      <c r="H633" s="39">
        <v>1</v>
      </c>
      <c r="I633" s="39">
        <v>1</v>
      </c>
      <c r="J633" s="39">
        <v>1</v>
      </c>
    </row>
    <row r="634" spans="1:10" ht="29.25" customHeight="1" x14ac:dyDescent="0.25">
      <c r="A634" s="150"/>
      <c r="B634" s="25"/>
      <c r="C634" s="16" t="s">
        <v>104</v>
      </c>
      <c r="D634" s="16" t="s">
        <v>91</v>
      </c>
      <c r="E634" s="84" t="s">
        <v>26</v>
      </c>
      <c r="F634" s="84"/>
      <c r="G634" s="103" t="s">
        <v>41</v>
      </c>
      <c r="H634" s="41">
        <f>H635</f>
        <v>175</v>
      </c>
      <c r="I634" s="41">
        <f t="shared" ref="I634:J634" si="260">I635</f>
        <v>0</v>
      </c>
      <c r="J634" s="41">
        <f t="shared" si="260"/>
        <v>0</v>
      </c>
    </row>
    <row r="635" spans="1:10" ht="36.75" customHeight="1" x14ac:dyDescent="0.25">
      <c r="A635" s="150"/>
      <c r="B635" s="25"/>
      <c r="C635" s="16" t="s">
        <v>104</v>
      </c>
      <c r="D635" s="16" t="s">
        <v>91</v>
      </c>
      <c r="E635" s="84" t="s">
        <v>763</v>
      </c>
      <c r="F635" s="16"/>
      <c r="G635" s="54" t="s">
        <v>761</v>
      </c>
      <c r="H635" s="41">
        <f>SUM(H636:H636)</f>
        <v>175</v>
      </c>
      <c r="I635" s="41">
        <f>SUM(I636:I636)</f>
        <v>0</v>
      </c>
      <c r="J635" s="41">
        <f>SUM(J636:J636)</f>
        <v>0</v>
      </c>
    </row>
    <row r="636" spans="1:10" ht="39.6" x14ac:dyDescent="0.25">
      <c r="A636" s="150"/>
      <c r="B636" s="25"/>
      <c r="C636" s="16" t="s">
        <v>104</v>
      </c>
      <c r="D636" s="16" t="s">
        <v>91</v>
      </c>
      <c r="E636" s="84" t="s">
        <v>763</v>
      </c>
      <c r="F636" s="84" t="s">
        <v>220</v>
      </c>
      <c r="G636" s="101" t="s">
        <v>221</v>
      </c>
      <c r="H636" s="39">
        <v>175</v>
      </c>
      <c r="I636" s="39">
        <v>0</v>
      </c>
      <c r="J636" s="39">
        <v>0</v>
      </c>
    </row>
    <row r="637" spans="1:10" s="37" customFormat="1" ht="27" x14ac:dyDescent="0.3">
      <c r="A637" s="27"/>
      <c r="B637" s="70"/>
      <c r="C637" s="35" t="s">
        <v>104</v>
      </c>
      <c r="D637" s="35" t="s">
        <v>97</v>
      </c>
      <c r="E637" s="35"/>
      <c r="F637" s="35"/>
      <c r="G637" s="46" t="s">
        <v>7</v>
      </c>
      <c r="H637" s="42">
        <f>H638</f>
        <v>3150.4</v>
      </c>
      <c r="I637" s="42">
        <f t="shared" ref="I637:J637" si="261">I638</f>
        <v>3150.4</v>
      </c>
      <c r="J637" s="42">
        <f t="shared" si="261"/>
        <v>3150.4</v>
      </c>
    </row>
    <row r="638" spans="1:10" s="37" customFormat="1" ht="54.75" customHeight="1" x14ac:dyDescent="0.3">
      <c r="A638" s="27"/>
      <c r="B638" s="70"/>
      <c r="C638" s="5" t="s">
        <v>104</v>
      </c>
      <c r="D638" s="5" t="s">
        <v>97</v>
      </c>
      <c r="E638" s="73" t="s">
        <v>62</v>
      </c>
      <c r="F638" s="35"/>
      <c r="G638" s="53" t="s">
        <v>445</v>
      </c>
      <c r="H638" s="65">
        <f>H639+H643</f>
        <v>3150.4</v>
      </c>
      <c r="I638" s="65">
        <f>I639+I643</f>
        <v>3150.4</v>
      </c>
      <c r="J638" s="65">
        <f>J639+J643</f>
        <v>3150.4</v>
      </c>
    </row>
    <row r="639" spans="1:10" s="37" customFormat="1" ht="27" x14ac:dyDescent="0.3">
      <c r="A639" s="27"/>
      <c r="B639" s="70"/>
      <c r="C639" s="16" t="s">
        <v>104</v>
      </c>
      <c r="D639" s="16" t="s">
        <v>97</v>
      </c>
      <c r="E639" s="21" t="s">
        <v>63</v>
      </c>
      <c r="F639" s="35"/>
      <c r="G639" s="48" t="s">
        <v>177</v>
      </c>
      <c r="H639" s="42">
        <f t="shared" ref="H639:J641" si="262">H640</f>
        <v>300</v>
      </c>
      <c r="I639" s="42">
        <f t="shared" si="262"/>
        <v>300</v>
      </c>
      <c r="J639" s="42">
        <f t="shared" si="262"/>
        <v>300</v>
      </c>
    </row>
    <row r="640" spans="1:10" s="37" customFormat="1" ht="39.6" x14ac:dyDescent="0.3">
      <c r="A640" s="27"/>
      <c r="B640" s="70"/>
      <c r="C640" s="16" t="s">
        <v>104</v>
      </c>
      <c r="D640" s="16" t="s">
        <v>97</v>
      </c>
      <c r="E640" s="21" t="s">
        <v>540</v>
      </c>
      <c r="F640" s="35"/>
      <c r="G640" s="105" t="s">
        <v>268</v>
      </c>
      <c r="H640" s="41">
        <f t="shared" si="262"/>
        <v>300</v>
      </c>
      <c r="I640" s="41">
        <f t="shared" si="262"/>
        <v>300</v>
      </c>
      <c r="J640" s="41">
        <f t="shared" si="262"/>
        <v>300</v>
      </c>
    </row>
    <row r="641" spans="1:10" s="37" customFormat="1" ht="52.8" x14ac:dyDescent="0.3">
      <c r="A641" s="27"/>
      <c r="B641" s="70"/>
      <c r="C641" s="16" t="s">
        <v>104</v>
      </c>
      <c r="D641" s="16" t="s">
        <v>97</v>
      </c>
      <c r="E641" s="21" t="s">
        <v>541</v>
      </c>
      <c r="F641" s="16"/>
      <c r="G641" s="101" t="s">
        <v>180</v>
      </c>
      <c r="H641" s="41">
        <f t="shared" si="262"/>
        <v>300</v>
      </c>
      <c r="I641" s="41">
        <f t="shared" si="262"/>
        <v>300</v>
      </c>
      <c r="J641" s="41">
        <f t="shared" si="262"/>
        <v>300</v>
      </c>
    </row>
    <row r="642" spans="1:10" s="37" customFormat="1" ht="39.6" x14ac:dyDescent="0.3">
      <c r="A642" s="27"/>
      <c r="B642" s="70"/>
      <c r="C642" s="16" t="s">
        <v>104</v>
      </c>
      <c r="D642" s="16" t="s">
        <v>97</v>
      </c>
      <c r="E642" s="21" t="s">
        <v>541</v>
      </c>
      <c r="F642" s="84" t="s">
        <v>220</v>
      </c>
      <c r="G642" s="101" t="s">
        <v>221</v>
      </c>
      <c r="H642" s="41">
        <v>300</v>
      </c>
      <c r="I642" s="41">
        <v>300</v>
      </c>
      <c r="J642" s="41">
        <v>300</v>
      </c>
    </row>
    <row r="643" spans="1:10" s="37" customFormat="1" ht="14.4" x14ac:dyDescent="0.3">
      <c r="A643" s="27"/>
      <c r="B643" s="70"/>
      <c r="C643" s="16" t="s">
        <v>104</v>
      </c>
      <c r="D643" s="16" t="s">
        <v>97</v>
      </c>
      <c r="E643" s="52" t="s">
        <v>34</v>
      </c>
      <c r="F643" s="21"/>
      <c r="G643" s="66" t="s">
        <v>49</v>
      </c>
      <c r="H643" s="58">
        <f>H644</f>
        <v>2850.4</v>
      </c>
      <c r="I643" s="58">
        <f>I644</f>
        <v>2850.4</v>
      </c>
      <c r="J643" s="58">
        <f>J644</f>
        <v>2850.4</v>
      </c>
    </row>
    <row r="644" spans="1:10" s="37" customFormat="1" ht="66" x14ac:dyDescent="0.3">
      <c r="A644" s="27"/>
      <c r="B644" s="70"/>
      <c r="C644" s="16" t="s">
        <v>104</v>
      </c>
      <c r="D644" s="16" t="s">
        <v>97</v>
      </c>
      <c r="E644" s="81">
        <v>290022200</v>
      </c>
      <c r="F644" s="21"/>
      <c r="G644" s="101" t="s">
        <v>274</v>
      </c>
      <c r="H644" s="97">
        <f>SUM(H645:H646)</f>
        <v>2850.4</v>
      </c>
      <c r="I644" s="97">
        <f>SUM(I645:I646)</f>
        <v>2850.4</v>
      </c>
      <c r="J644" s="97">
        <f>SUM(J645:J646)</f>
        <v>2850.4</v>
      </c>
    </row>
    <row r="645" spans="1:10" s="37" customFormat="1" ht="39.6" x14ac:dyDescent="0.3">
      <c r="A645" s="27"/>
      <c r="B645" s="70"/>
      <c r="C645" s="16" t="s">
        <v>104</v>
      </c>
      <c r="D645" s="16" t="s">
        <v>97</v>
      </c>
      <c r="E645" s="81">
        <v>290022200</v>
      </c>
      <c r="F645" s="16" t="s">
        <v>65</v>
      </c>
      <c r="G645" s="55" t="s">
        <v>66</v>
      </c>
      <c r="H645" s="97">
        <v>2788.9</v>
      </c>
      <c r="I645" s="97">
        <v>2788.9</v>
      </c>
      <c r="J645" s="97">
        <v>2788.9</v>
      </c>
    </row>
    <row r="646" spans="1:10" s="37" customFormat="1" ht="39.6" x14ac:dyDescent="0.3">
      <c r="A646" s="27"/>
      <c r="B646" s="70"/>
      <c r="C646" s="16" t="s">
        <v>104</v>
      </c>
      <c r="D646" s="16" t="s">
        <v>97</v>
      </c>
      <c r="E646" s="81">
        <v>290022200</v>
      </c>
      <c r="F646" s="84" t="s">
        <v>220</v>
      </c>
      <c r="G646" s="101" t="s">
        <v>221</v>
      </c>
      <c r="H646" s="41">
        <v>61.5</v>
      </c>
      <c r="I646" s="41">
        <v>61.5</v>
      </c>
      <c r="J646" s="41">
        <v>61.5</v>
      </c>
    </row>
    <row r="647" spans="1:10" ht="15.6" x14ac:dyDescent="0.3">
      <c r="A647" s="1"/>
      <c r="B647" s="25"/>
      <c r="C647" s="4" t="s">
        <v>105</v>
      </c>
      <c r="D647" s="3"/>
      <c r="E647" s="3"/>
      <c r="F647" s="3"/>
      <c r="G647" s="49" t="s">
        <v>126</v>
      </c>
      <c r="H647" s="95">
        <f t="shared" ref="H647:J649" si="263">H648</f>
        <v>1756.3</v>
      </c>
      <c r="I647" s="95">
        <f t="shared" si="263"/>
        <v>496.29999999999995</v>
      </c>
      <c r="J647" s="95">
        <f t="shared" si="263"/>
        <v>496.29999999999995</v>
      </c>
    </row>
    <row r="648" spans="1:10" ht="14.4" x14ac:dyDescent="0.3">
      <c r="A648" s="1"/>
      <c r="B648" s="25"/>
      <c r="C648" s="35" t="s">
        <v>105</v>
      </c>
      <c r="D648" s="35" t="s">
        <v>92</v>
      </c>
      <c r="E648" s="35"/>
      <c r="F648" s="35"/>
      <c r="G648" s="46" t="s">
        <v>6</v>
      </c>
      <c r="H648" s="42">
        <f t="shared" si="263"/>
        <v>1756.3</v>
      </c>
      <c r="I648" s="42">
        <f t="shared" si="263"/>
        <v>496.29999999999995</v>
      </c>
      <c r="J648" s="42">
        <f t="shared" si="263"/>
        <v>496.29999999999995</v>
      </c>
    </row>
    <row r="649" spans="1:10" ht="49.5" customHeight="1" x14ac:dyDescent="0.3">
      <c r="A649" s="1"/>
      <c r="B649" s="25"/>
      <c r="C649" s="16" t="s">
        <v>105</v>
      </c>
      <c r="D649" s="16" t="s">
        <v>92</v>
      </c>
      <c r="E649" s="73" t="s">
        <v>62</v>
      </c>
      <c r="F649" s="35"/>
      <c r="G649" s="53" t="s">
        <v>445</v>
      </c>
      <c r="H649" s="62">
        <f t="shared" si="263"/>
        <v>1756.3</v>
      </c>
      <c r="I649" s="62">
        <f t="shared" si="263"/>
        <v>496.29999999999995</v>
      </c>
      <c r="J649" s="62">
        <f t="shared" si="263"/>
        <v>496.29999999999995</v>
      </c>
    </row>
    <row r="650" spans="1:10" ht="40.200000000000003" x14ac:dyDescent="0.3">
      <c r="A650" s="1"/>
      <c r="B650" s="25"/>
      <c r="C650" s="47" t="s">
        <v>105</v>
      </c>
      <c r="D650" s="47" t="s">
        <v>92</v>
      </c>
      <c r="E650" s="52" t="s">
        <v>46</v>
      </c>
      <c r="F650" s="35"/>
      <c r="G650" s="48" t="s">
        <v>209</v>
      </c>
      <c r="H650" s="58">
        <f>H651+H657</f>
        <v>1756.3</v>
      </c>
      <c r="I650" s="58">
        <f t="shared" ref="I650:J650" si="264">I651+I657</f>
        <v>496.29999999999995</v>
      </c>
      <c r="J650" s="58">
        <f t="shared" si="264"/>
        <v>496.29999999999995</v>
      </c>
    </row>
    <row r="651" spans="1:10" ht="93" x14ac:dyDescent="0.3">
      <c r="A651" s="1"/>
      <c r="B651" s="25"/>
      <c r="C651" s="16" t="s">
        <v>105</v>
      </c>
      <c r="D651" s="16" t="s">
        <v>92</v>
      </c>
      <c r="E651" s="21" t="s">
        <v>269</v>
      </c>
      <c r="F651" s="35"/>
      <c r="G651" s="103" t="s">
        <v>270</v>
      </c>
      <c r="H651" s="58">
        <f>H652+H654</f>
        <v>496.29999999999995</v>
      </c>
      <c r="I651" s="58">
        <f t="shared" ref="I651:J651" si="265">I652+I654</f>
        <v>496.29999999999995</v>
      </c>
      <c r="J651" s="58">
        <f t="shared" si="265"/>
        <v>496.29999999999995</v>
      </c>
    </row>
    <row r="652" spans="1:10" ht="92.4" x14ac:dyDescent="0.25">
      <c r="A652" s="1"/>
      <c r="B652" s="25"/>
      <c r="C652" s="16" t="s">
        <v>105</v>
      </c>
      <c r="D652" s="16" t="s">
        <v>92</v>
      </c>
      <c r="E652" s="21" t="s">
        <v>542</v>
      </c>
      <c r="F652" s="21"/>
      <c r="G652" s="103" t="s">
        <v>182</v>
      </c>
      <c r="H652" s="39">
        <f>H653</f>
        <v>415.7</v>
      </c>
      <c r="I652" s="39">
        <f>I653</f>
        <v>415.7</v>
      </c>
      <c r="J652" s="39">
        <f>J653</f>
        <v>415.7</v>
      </c>
    </row>
    <row r="653" spans="1:10" ht="39.6" x14ac:dyDescent="0.25">
      <c r="A653" s="1"/>
      <c r="B653" s="25"/>
      <c r="C653" s="16" t="s">
        <v>105</v>
      </c>
      <c r="D653" s="16" t="s">
        <v>92</v>
      </c>
      <c r="E653" s="21" t="s">
        <v>542</v>
      </c>
      <c r="F653" s="84" t="s">
        <v>220</v>
      </c>
      <c r="G653" s="101" t="s">
        <v>221</v>
      </c>
      <c r="H653" s="39">
        <v>415.7</v>
      </c>
      <c r="I653" s="39">
        <v>415.7</v>
      </c>
      <c r="J653" s="39">
        <v>415.7</v>
      </c>
    </row>
    <row r="654" spans="1:10" ht="66" x14ac:dyDescent="0.25">
      <c r="A654" s="1"/>
      <c r="B654" s="25"/>
      <c r="C654" s="16" t="s">
        <v>105</v>
      </c>
      <c r="D654" s="16" t="s">
        <v>92</v>
      </c>
      <c r="E654" s="21" t="s">
        <v>543</v>
      </c>
      <c r="F654" s="21"/>
      <c r="G654" s="103" t="s">
        <v>64</v>
      </c>
      <c r="H654" s="39">
        <f>SUM(H655:H656)</f>
        <v>80.599999999999994</v>
      </c>
      <c r="I654" s="39">
        <f>SUM(I655:I656)</f>
        <v>80.599999999999994</v>
      </c>
      <c r="J654" s="39">
        <f>SUM(J655:J656)</f>
        <v>80.599999999999994</v>
      </c>
    </row>
    <row r="655" spans="1:10" ht="26.4" x14ac:dyDescent="0.25">
      <c r="A655" s="1"/>
      <c r="B655" s="25"/>
      <c r="C655" s="16" t="s">
        <v>105</v>
      </c>
      <c r="D655" s="16" t="s">
        <v>92</v>
      </c>
      <c r="E655" s="21" t="s">
        <v>543</v>
      </c>
      <c r="F655" s="84" t="s">
        <v>67</v>
      </c>
      <c r="G655" s="55" t="s">
        <v>133</v>
      </c>
      <c r="H655" s="39">
        <v>44.6</v>
      </c>
      <c r="I655" s="39">
        <v>44.6</v>
      </c>
      <c r="J655" s="39">
        <v>44.6</v>
      </c>
    </row>
    <row r="656" spans="1:10" ht="39.6" x14ac:dyDescent="0.25">
      <c r="A656" s="1"/>
      <c r="B656" s="25"/>
      <c r="C656" s="16" t="s">
        <v>105</v>
      </c>
      <c r="D656" s="16" t="s">
        <v>92</v>
      </c>
      <c r="E656" s="21" t="s">
        <v>543</v>
      </c>
      <c r="F656" s="84" t="s">
        <v>220</v>
      </c>
      <c r="G656" s="101" t="s">
        <v>221</v>
      </c>
      <c r="H656" s="39">
        <v>36</v>
      </c>
      <c r="I656" s="39">
        <v>36</v>
      </c>
      <c r="J656" s="39">
        <v>36</v>
      </c>
    </row>
    <row r="657" spans="1:12" ht="39.6" x14ac:dyDescent="0.25">
      <c r="A657" s="150"/>
      <c r="B657" s="25"/>
      <c r="C657" s="16" t="s">
        <v>105</v>
      </c>
      <c r="D657" s="16" t="s">
        <v>92</v>
      </c>
      <c r="E657" s="21" t="s">
        <v>435</v>
      </c>
      <c r="F657" s="84"/>
      <c r="G657" s="101" t="s">
        <v>544</v>
      </c>
      <c r="H657" s="39">
        <f t="shared" ref="H657:J658" si="266">H658</f>
        <v>1260</v>
      </c>
      <c r="I657" s="39">
        <f t="shared" si="266"/>
        <v>0</v>
      </c>
      <c r="J657" s="39">
        <f t="shared" si="266"/>
        <v>0</v>
      </c>
    </row>
    <row r="658" spans="1:12" ht="52.8" x14ac:dyDescent="0.25">
      <c r="A658" s="150"/>
      <c r="B658" s="25"/>
      <c r="C658" s="16" t="s">
        <v>105</v>
      </c>
      <c r="D658" s="16" t="s">
        <v>92</v>
      </c>
      <c r="E658" s="21" t="s">
        <v>435</v>
      </c>
      <c r="F658" s="84"/>
      <c r="G658" s="101" t="s">
        <v>436</v>
      </c>
      <c r="H658" s="39">
        <f t="shared" si="266"/>
        <v>1260</v>
      </c>
      <c r="I658" s="39">
        <f t="shared" si="266"/>
        <v>0</v>
      </c>
      <c r="J658" s="39">
        <f t="shared" si="266"/>
        <v>0</v>
      </c>
    </row>
    <row r="659" spans="1:12" ht="39.6" x14ac:dyDescent="0.25">
      <c r="A659" s="150"/>
      <c r="B659" s="25"/>
      <c r="C659" s="16" t="s">
        <v>105</v>
      </c>
      <c r="D659" s="16" t="s">
        <v>92</v>
      </c>
      <c r="E659" s="21" t="s">
        <v>435</v>
      </c>
      <c r="F659" s="84"/>
      <c r="G659" s="101" t="s">
        <v>221</v>
      </c>
      <c r="H659" s="39">
        <v>1260</v>
      </c>
      <c r="I659" s="39">
        <v>0</v>
      </c>
      <c r="J659" s="39">
        <v>0</v>
      </c>
    </row>
    <row r="660" spans="1:12" s="8" customFormat="1" ht="69.599999999999994" x14ac:dyDescent="0.3">
      <c r="A660" s="3">
        <v>6</v>
      </c>
      <c r="B660" s="94">
        <v>902</v>
      </c>
      <c r="C660" s="13"/>
      <c r="D660" s="13"/>
      <c r="E660" s="13"/>
      <c r="F660" s="13"/>
      <c r="G660" s="14" t="s">
        <v>205</v>
      </c>
      <c r="H660" s="95">
        <f>H661</f>
        <v>9748</v>
      </c>
      <c r="I660" s="95">
        <f t="shared" ref="I660:J660" si="267">I661</f>
        <v>9748</v>
      </c>
      <c r="J660" s="95">
        <f t="shared" si="267"/>
        <v>9748</v>
      </c>
    </row>
    <row r="661" spans="1:12" ht="15.6" x14ac:dyDescent="0.3">
      <c r="A661" s="3"/>
      <c r="B661" s="94"/>
      <c r="C661" s="4" t="s">
        <v>91</v>
      </c>
      <c r="D661" s="11"/>
      <c r="E661" s="11"/>
      <c r="F661" s="11"/>
      <c r="G661" s="15" t="s">
        <v>94</v>
      </c>
      <c r="H661" s="95">
        <f>H662+H668</f>
        <v>9748</v>
      </c>
      <c r="I661" s="95">
        <f>I662+I668</f>
        <v>9748</v>
      </c>
      <c r="J661" s="95">
        <f>J662+J668</f>
        <v>9748</v>
      </c>
    </row>
    <row r="662" spans="1:12" s="37" customFormat="1" ht="49.5" customHeight="1" x14ac:dyDescent="0.3">
      <c r="A662" s="27"/>
      <c r="B662" s="70"/>
      <c r="C662" s="35" t="s">
        <v>91</v>
      </c>
      <c r="D662" s="35" t="s">
        <v>99</v>
      </c>
      <c r="E662" s="35"/>
      <c r="F662" s="35"/>
      <c r="G662" s="46" t="s">
        <v>128</v>
      </c>
      <c r="H662" s="42">
        <f t="shared" ref="H662:J663" si="268">SUM(H663)</f>
        <v>9248</v>
      </c>
      <c r="I662" s="42">
        <f t="shared" si="268"/>
        <v>9248</v>
      </c>
      <c r="J662" s="42">
        <f t="shared" si="268"/>
        <v>9248</v>
      </c>
    </row>
    <row r="663" spans="1:12" ht="26.4" x14ac:dyDescent="0.25">
      <c r="A663" s="1"/>
      <c r="B663" s="25"/>
      <c r="C663" s="16" t="s">
        <v>91</v>
      </c>
      <c r="D663" s="16" t="s">
        <v>99</v>
      </c>
      <c r="E663" s="80">
        <v>9900000000</v>
      </c>
      <c r="F663" s="16"/>
      <c r="G663" s="55" t="s">
        <v>147</v>
      </c>
      <c r="H663" s="39">
        <f t="shared" si="268"/>
        <v>9248</v>
      </c>
      <c r="I663" s="39">
        <f t="shared" si="268"/>
        <v>9248</v>
      </c>
      <c r="J663" s="39">
        <f t="shared" si="268"/>
        <v>9248</v>
      </c>
    </row>
    <row r="664" spans="1:12" ht="39.6" x14ac:dyDescent="0.25">
      <c r="A664" s="1"/>
      <c r="B664" s="25"/>
      <c r="C664" s="16" t="s">
        <v>91</v>
      </c>
      <c r="D664" s="16" t="s">
        <v>99</v>
      </c>
      <c r="E664" s="80">
        <v>9980000000</v>
      </c>
      <c r="F664" s="16"/>
      <c r="G664" s="54" t="s">
        <v>32</v>
      </c>
      <c r="H664" s="39">
        <f t="shared" ref="H664:J664" si="269">H665</f>
        <v>9248</v>
      </c>
      <c r="I664" s="39">
        <f t="shared" si="269"/>
        <v>9248</v>
      </c>
      <c r="J664" s="39">
        <f t="shared" si="269"/>
        <v>9248</v>
      </c>
    </row>
    <row r="665" spans="1:12" x14ac:dyDescent="0.25">
      <c r="A665" s="1"/>
      <c r="B665" s="25"/>
      <c r="C665" s="16" t="s">
        <v>91</v>
      </c>
      <c r="D665" s="16" t="s">
        <v>99</v>
      </c>
      <c r="E665" s="80">
        <v>9980022200</v>
      </c>
      <c r="F665" s="21"/>
      <c r="G665" s="103" t="s">
        <v>118</v>
      </c>
      <c r="H665" s="39">
        <f>SUM(H666:H667)</f>
        <v>9248</v>
      </c>
      <c r="I665" s="39">
        <f>SUM(I666:I667)</f>
        <v>9248</v>
      </c>
      <c r="J665" s="39">
        <f>SUM(J666:J667)</f>
        <v>9248</v>
      </c>
    </row>
    <row r="666" spans="1:12" ht="39.6" x14ac:dyDescent="0.25">
      <c r="A666" s="1"/>
      <c r="B666" s="25"/>
      <c r="C666" s="16" t="s">
        <v>91</v>
      </c>
      <c r="D666" s="16" t="s">
        <v>99</v>
      </c>
      <c r="E666" s="80">
        <v>9980022200</v>
      </c>
      <c r="F666" s="16" t="s">
        <v>65</v>
      </c>
      <c r="G666" s="106" t="s">
        <v>66</v>
      </c>
      <c r="H666" s="39">
        <v>8799.1</v>
      </c>
      <c r="I666" s="39">
        <v>8799.1</v>
      </c>
      <c r="J666" s="39">
        <v>8799.1</v>
      </c>
    </row>
    <row r="667" spans="1:12" ht="39.6" x14ac:dyDescent="0.25">
      <c r="A667" s="1"/>
      <c r="B667" s="25"/>
      <c r="C667" s="16" t="s">
        <v>91</v>
      </c>
      <c r="D667" s="16" t="s">
        <v>99</v>
      </c>
      <c r="E667" s="80">
        <v>9980022200</v>
      </c>
      <c r="F667" s="84" t="s">
        <v>220</v>
      </c>
      <c r="G667" s="101" t="s">
        <v>221</v>
      </c>
      <c r="H667" s="39">
        <v>448.9</v>
      </c>
      <c r="I667" s="39">
        <v>448.9</v>
      </c>
      <c r="J667" s="39">
        <v>448.9</v>
      </c>
    </row>
    <row r="668" spans="1:12" ht="14.4" x14ac:dyDescent="0.3">
      <c r="A668" s="1"/>
      <c r="B668" s="25"/>
      <c r="C668" s="35" t="s">
        <v>91</v>
      </c>
      <c r="D668" s="35" t="s">
        <v>105</v>
      </c>
      <c r="E668" s="35"/>
      <c r="F668" s="35"/>
      <c r="G668" s="27" t="s">
        <v>5</v>
      </c>
      <c r="H668" s="42">
        <f t="shared" ref="H668:J670" si="270">H669</f>
        <v>500</v>
      </c>
      <c r="I668" s="42">
        <f t="shared" si="270"/>
        <v>500</v>
      </c>
      <c r="J668" s="42">
        <f t="shared" si="270"/>
        <v>500</v>
      </c>
    </row>
    <row r="669" spans="1:12" ht="14.4" x14ac:dyDescent="0.3">
      <c r="A669" s="1"/>
      <c r="B669" s="25"/>
      <c r="C669" s="16" t="s">
        <v>91</v>
      </c>
      <c r="D669" s="16" t="s">
        <v>105</v>
      </c>
      <c r="E669" s="80">
        <v>9920000000</v>
      </c>
      <c r="F669" s="35"/>
      <c r="G669" s="158" t="s">
        <v>5</v>
      </c>
      <c r="H669" s="42">
        <f t="shared" si="270"/>
        <v>500</v>
      </c>
      <c r="I669" s="42">
        <f t="shared" si="270"/>
        <v>500</v>
      </c>
      <c r="J669" s="42">
        <f t="shared" si="270"/>
        <v>500</v>
      </c>
    </row>
    <row r="670" spans="1:12" ht="26.4" x14ac:dyDescent="0.25">
      <c r="A670" s="1"/>
      <c r="B670" s="25"/>
      <c r="C670" s="16" t="s">
        <v>91</v>
      </c>
      <c r="D670" s="16" t="s">
        <v>105</v>
      </c>
      <c r="E670" s="80">
        <v>9920026100</v>
      </c>
      <c r="F670" s="21"/>
      <c r="G670" s="103" t="s">
        <v>11</v>
      </c>
      <c r="H670" s="39">
        <f t="shared" si="270"/>
        <v>500</v>
      </c>
      <c r="I670" s="39">
        <f t="shared" si="270"/>
        <v>500</v>
      </c>
      <c r="J670" s="39">
        <f t="shared" si="270"/>
        <v>500</v>
      </c>
    </row>
    <row r="671" spans="1:12" x14ac:dyDescent="0.25">
      <c r="A671" s="1"/>
      <c r="B671" s="25"/>
      <c r="C671" s="16" t="s">
        <v>91</v>
      </c>
      <c r="D671" s="16" t="s">
        <v>105</v>
      </c>
      <c r="E671" s="80">
        <v>9920026100</v>
      </c>
      <c r="F671" s="16" t="s">
        <v>87</v>
      </c>
      <c r="G671" s="101" t="s">
        <v>88</v>
      </c>
      <c r="H671" s="39">
        <v>500</v>
      </c>
      <c r="I671" s="39">
        <v>500</v>
      </c>
      <c r="J671" s="39">
        <v>500</v>
      </c>
    </row>
    <row r="672" spans="1:12" x14ac:dyDescent="0.25">
      <c r="L672" s="107"/>
    </row>
    <row r="673" spans="11:11" x14ac:dyDescent="0.25">
      <c r="K673" s="151"/>
    </row>
  </sheetData>
  <mergeCells count="14">
    <mergeCell ref="B1:C1"/>
    <mergeCell ref="B2:C2"/>
    <mergeCell ref="B3:C3"/>
    <mergeCell ref="A11:A12"/>
    <mergeCell ref="A8:J8"/>
    <mergeCell ref="E10:E12"/>
    <mergeCell ref="F10:F12"/>
    <mergeCell ref="G10:G12"/>
    <mergeCell ref="H10:J10"/>
    <mergeCell ref="I11:J11"/>
    <mergeCell ref="C10:C12"/>
    <mergeCell ref="B10:B12"/>
    <mergeCell ref="H11:H12"/>
    <mergeCell ref="D10:D12"/>
  </mergeCells>
  <phoneticPr fontId="2" type="noConversion"/>
  <pageMargins left="0.75" right="0.75" top="0.9" bottom="1" header="0.5" footer="0.5"/>
  <pageSetup paperSize="9" scale="95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541"/>
  <sheetViews>
    <sheetView workbookViewId="0">
      <selection activeCell="I13" sqref="I13"/>
    </sheetView>
  </sheetViews>
  <sheetFormatPr defaultColWidth="9.109375" defaultRowHeight="13.2" x14ac:dyDescent="0.25"/>
  <cols>
    <col min="1" max="1" width="11.88671875" style="93" customWidth="1"/>
    <col min="2" max="2" width="3.33203125" style="93" customWidth="1"/>
    <col min="3" max="3" width="39.21875" style="93" customWidth="1"/>
    <col min="4" max="4" width="11.88671875" style="93" customWidth="1"/>
    <col min="5" max="6" width="10.6640625" style="93" customWidth="1"/>
    <col min="7" max="7" width="9.5546875" style="93" bestFit="1" customWidth="1"/>
    <col min="8" max="16384" width="9.109375" style="93"/>
  </cols>
  <sheetData>
    <row r="1" spans="1:7" x14ac:dyDescent="0.25">
      <c r="C1" s="160" t="s">
        <v>332</v>
      </c>
      <c r="D1" s="90"/>
      <c r="E1" s="91"/>
      <c r="F1" s="91"/>
    </row>
    <row r="2" spans="1:7" x14ac:dyDescent="0.25">
      <c r="C2" s="160" t="s">
        <v>402</v>
      </c>
      <c r="D2" s="90"/>
      <c r="E2" s="91"/>
      <c r="F2" s="91"/>
    </row>
    <row r="3" spans="1:7" x14ac:dyDescent="0.25">
      <c r="C3" s="160" t="s">
        <v>767</v>
      </c>
      <c r="D3" s="90"/>
      <c r="E3" s="91"/>
      <c r="F3" s="91"/>
    </row>
    <row r="4" spans="1:7" x14ac:dyDescent="0.25">
      <c r="C4" s="160" t="s">
        <v>146</v>
      </c>
      <c r="D4" s="90"/>
      <c r="E4" s="91"/>
      <c r="F4" s="91"/>
    </row>
    <row r="5" spans="1:7" x14ac:dyDescent="0.25">
      <c r="C5" s="160" t="s">
        <v>561</v>
      </c>
      <c r="D5" s="44"/>
    </row>
    <row r="6" spans="1:7" x14ac:dyDescent="0.25">
      <c r="C6" s="87"/>
      <c r="D6" s="44"/>
    </row>
    <row r="7" spans="1:7" ht="64.5" customHeight="1" x14ac:dyDescent="0.25">
      <c r="A7" s="226" t="s">
        <v>671</v>
      </c>
      <c r="B7" s="245"/>
      <c r="C7" s="245"/>
      <c r="D7" s="245"/>
      <c r="E7" s="245"/>
      <c r="F7" s="245"/>
      <c r="G7" s="133"/>
    </row>
    <row r="8" spans="1:7" ht="15" x14ac:dyDescent="0.25">
      <c r="A8" s="129"/>
      <c r="B8" s="132"/>
      <c r="C8" s="132"/>
      <c r="D8" s="132"/>
      <c r="E8" s="132"/>
      <c r="F8" s="132"/>
      <c r="G8" s="133"/>
    </row>
    <row r="9" spans="1:7" x14ac:dyDescent="0.25">
      <c r="D9" s="6"/>
    </row>
    <row r="10" spans="1:7" x14ac:dyDescent="0.25">
      <c r="A10" s="232" t="s">
        <v>122</v>
      </c>
      <c r="B10" s="232" t="s">
        <v>116</v>
      </c>
      <c r="C10" s="242" t="s">
        <v>283</v>
      </c>
      <c r="D10" s="238" t="s">
        <v>29</v>
      </c>
      <c r="E10" s="225"/>
      <c r="F10" s="225"/>
    </row>
    <row r="11" spans="1:7" x14ac:dyDescent="0.25">
      <c r="A11" s="233"/>
      <c r="B11" s="233"/>
      <c r="C11" s="243"/>
      <c r="D11" s="242" t="s">
        <v>383</v>
      </c>
      <c r="E11" s="225" t="s">
        <v>143</v>
      </c>
      <c r="F11" s="225"/>
    </row>
    <row r="12" spans="1:7" x14ac:dyDescent="0.25">
      <c r="A12" s="234"/>
      <c r="B12" s="234"/>
      <c r="C12" s="244"/>
      <c r="D12" s="244"/>
      <c r="E12" s="1" t="s">
        <v>431</v>
      </c>
      <c r="F12" s="1" t="s">
        <v>559</v>
      </c>
    </row>
    <row r="13" spans="1:7" x14ac:dyDescent="0.25">
      <c r="A13" s="2">
        <v>3</v>
      </c>
      <c r="B13" s="2">
        <v>4</v>
      </c>
      <c r="C13" s="2">
        <v>5</v>
      </c>
      <c r="D13" s="2">
        <v>6</v>
      </c>
      <c r="E13" s="2">
        <v>7</v>
      </c>
      <c r="F13" s="2">
        <v>8</v>
      </c>
    </row>
    <row r="14" spans="1:7" ht="17.399999999999999" x14ac:dyDescent="0.3">
      <c r="A14" s="2"/>
      <c r="B14" s="2"/>
      <c r="C14" s="9" t="s">
        <v>95</v>
      </c>
      <c r="D14" s="153">
        <f>D15+D489</f>
        <v>1168473.52</v>
      </c>
      <c r="E14" s="153">
        <f>E15+E489</f>
        <v>915583.60000000021</v>
      </c>
      <c r="F14" s="153">
        <f>F15+F489</f>
        <v>899719.40000000014</v>
      </c>
    </row>
    <row r="15" spans="1:7" ht="15.6" x14ac:dyDescent="0.3">
      <c r="A15" s="2"/>
      <c r="B15" s="2"/>
      <c r="C15" s="3" t="s">
        <v>386</v>
      </c>
      <c r="D15" s="153">
        <f>D16+D115+D180+D199+D242+D272+D279+D305+D316+D347+D358+D384+D427+D447+D459+D471</f>
        <v>1065882.92</v>
      </c>
      <c r="E15" s="153">
        <f t="shared" ref="E15:F15" si="0">E16+E115+E180+E199+E242+E272+E279+E305+E316+E347+E358+E384+E427+E447+E459+E471</f>
        <v>814043.00000000023</v>
      </c>
      <c r="F15" s="153">
        <f t="shared" si="0"/>
        <v>798173.70000000019</v>
      </c>
    </row>
    <row r="16" spans="1:7" ht="40.200000000000003" x14ac:dyDescent="0.3">
      <c r="A16" s="73" t="s">
        <v>76</v>
      </c>
      <c r="B16" s="35"/>
      <c r="C16" s="64" t="s">
        <v>452</v>
      </c>
      <c r="D16" s="62">
        <f>D17+D34+D69+D87+D111</f>
        <v>560181.80000000005</v>
      </c>
      <c r="E16" s="62">
        <f t="shared" ref="E16:F16" si="1">E17+E34+E69+E87+E111</f>
        <v>548263.80000000005</v>
      </c>
      <c r="F16" s="62">
        <f t="shared" si="1"/>
        <v>548028.9</v>
      </c>
      <c r="G16" s="107"/>
    </row>
    <row r="17" spans="1:7" ht="27" x14ac:dyDescent="0.3">
      <c r="A17" s="52" t="s">
        <v>77</v>
      </c>
      <c r="B17" s="35"/>
      <c r="C17" s="46" t="s">
        <v>465</v>
      </c>
      <c r="D17" s="97">
        <f>D18+D23+D30</f>
        <v>156897.30000000002</v>
      </c>
      <c r="E17" s="97">
        <f t="shared" ref="E17:F17" si="2">E18+E23+E30</f>
        <v>153675.29999999999</v>
      </c>
      <c r="F17" s="97">
        <f t="shared" si="2"/>
        <v>153433.5</v>
      </c>
      <c r="G17" s="107"/>
    </row>
    <row r="18" spans="1:7" ht="40.200000000000003" x14ac:dyDescent="0.3">
      <c r="A18" s="21" t="s">
        <v>354</v>
      </c>
      <c r="B18" s="35"/>
      <c r="C18" s="100" t="s">
        <v>466</v>
      </c>
      <c r="D18" s="97">
        <f>D19+D21</f>
        <v>144507.20000000001</v>
      </c>
      <c r="E18" s="97">
        <f t="shared" ref="E18:F18" si="3">E19+E21</f>
        <v>143136.79999999999</v>
      </c>
      <c r="F18" s="97">
        <f t="shared" si="3"/>
        <v>142895</v>
      </c>
      <c r="G18" s="107"/>
    </row>
    <row r="19" spans="1:7" ht="51" customHeight="1" x14ac:dyDescent="0.25">
      <c r="A19" s="21" t="s">
        <v>455</v>
      </c>
      <c r="B19" s="21"/>
      <c r="C19" s="101" t="s">
        <v>454</v>
      </c>
      <c r="D19" s="97">
        <f>D20</f>
        <v>79437.600000000006</v>
      </c>
      <c r="E19" s="97">
        <f t="shared" ref="E19:F19" si="4">E20</f>
        <v>79723.600000000006</v>
      </c>
      <c r="F19" s="97">
        <f t="shared" si="4"/>
        <v>79723.600000000006</v>
      </c>
      <c r="G19" s="107"/>
    </row>
    <row r="20" spans="1:7" x14ac:dyDescent="0.25">
      <c r="A20" s="21" t="s">
        <v>455</v>
      </c>
      <c r="B20" s="21" t="s">
        <v>234</v>
      </c>
      <c r="C20" s="101" t="s">
        <v>233</v>
      </c>
      <c r="D20" s="183">
        <v>79437.600000000006</v>
      </c>
      <c r="E20" s="183">
        <v>79723.600000000006</v>
      </c>
      <c r="F20" s="183">
        <v>79723.600000000006</v>
      </c>
      <c r="G20" s="107"/>
    </row>
    <row r="21" spans="1:7" ht="64.5" customHeight="1" x14ac:dyDescent="0.25">
      <c r="A21" s="182" t="s">
        <v>457</v>
      </c>
      <c r="B21" s="21"/>
      <c r="C21" s="101" t="s">
        <v>456</v>
      </c>
      <c r="D21" s="97">
        <f>D22</f>
        <v>65069.599999999999</v>
      </c>
      <c r="E21" s="97">
        <f t="shared" ref="E21:F21" si="5">E22</f>
        <v>63413.2</v>
      </c>
      <c r="F21" s="97">
        <f t="shared" si="5"/>
        <v>63171.4</v>
      </c>
      <c r="G21" s="107"/>
    </row>
    <row r="22" spans="1:7" ht="13.8" x14ac:dyDescent="0.25">
      <c r="A22" s="182" t="s">
        <v>457</v>
      </c>
      <c r="B22" s="21" t="s">
        <v>234</v>
      </c>
      <c r="C22" s="101" t="s">
        <v>233</v>
      </c>
      <c r="D22" s="97">
        <v>65069.599999999999</v>
      </c>
      <c r="E22" s="97">
        <v>63413.2</v>
      </c>
      <c r="F22" s="97">
        <v>63171.4</v>
      </c>
      <c r="G22" s="107"/>
    </row>
    <row r="23" spans="1:7" ht="26.25" customHeight="1" x14ac:dyDescent="0.3">
      <c r="A23" s="21" t="s">
        <v>296</v>
      </c>
      <c r="B23" s="35"/>
      <c r="C23" s="100" t="s">
        <v>458</v>
      </c>
      <c r="D23" s="97">
        <f>D24+D26+D28</f>
        <v>1851.6</v>
      </c>
      <c r="E23" s="97">
        <f>E24+E26+E28</f>
        <v>0</v>
      </c>
      <c r="F23" s="97">
        <f>F24+F26+F28</f>
        <v>0</v>
      </c>
      <c r="G23" s="107"/>
    </row>
    <row r="24" spans="1:7" ht="50.25" customHeight="1" x14ac:dyDescent="0.3">
      <c r="A24" s="21" t="s">
        <v>405</v>
      </c>
      <c r="B24" s="35"/>
      <c r="C24" s="189" t="s">
        <v>567</v>
      </c>
      <c r="D24" s="97">
        <f>D25</f>
        <v>1436.6</v>
      </c>
      <c r="E24" s="97">
        <f t="shared" ref="E24:F24" si="6">E25</f>
        <v>0</v>
      </c>
      <c r="F24" s="97">
        <f t="shared" si="6"/>
        <v>0</v>
      </c>
      <c r="G24" s="107"/>
    </row>
    <row r="25" spans="1:7" x14ac:dyDescent="0.25">
      <c r="A25" s="21" t="s">
        <v>405</v>
      </c>
      <c r="B25" s="21" t="s">
        <v>234</v>
      </c>
      <c r="C25" s="101" t="s">
        <v>233</v>
      </c>
      <c r="D25" s="97">
        <v>1436.6</v>
      </c>
      <c r="E25" s="97">
        <v>0</v>
      </c>
      <c r="F25" s="97">
        <v>0</v>
      </c>
      <c r="G25" s="107"/>
    </row>
    <row r="26" spans="1:7" ht="52.5" customHeight="1" x14ac:dyDescent="0.25">
      <c r="A26" s="21" t="s">
        <v>460</v>
      </c>
      <c r="B26" s="57"/>
      <c r="C26" s="118" t="s">
        <v>459</v>
      </c>
      <c r="D26" s="97">
        <f>D27</f>
        <v>300</v>
      </c>
      <c r="E26" s="97">
        <f t="shared" ref="E26:F26" si="7">E27</f>
        <v>0</v>
      </c>
      <c r="F26" s="97">
        <f t="shared" si="7"/>
        <v>0</v>
      </c>
      <c r="G26" s="107"/>
    </row>
    <row r="27" spans="1:7" x14ac:dyDescent="0.25">
      <c r="A27" s="21" t="s">
        <v>460</v>
      </c>
      <c r="B27" s="21" t="s">
        <v>234</v>
      </c>
      <c r="C27" s="101" t="s">
        <v>233</v>
      </c>
      <c r="D27" s="97">
        <v>300</v>
      </c>
      <c r="E27" s="97">
        <v>0</v>
      </c>
      <c r="F27" s="97">
        <v>0</v>
      </c>
      <c r="G27" s="107"/>
    </row>
    <row r="28" spans="1:7" ht="54.75" customHeight="1" x14ac:dyDescent="0.25">
      <c r="A28" s="57" t="s">
        <v>461</v>
      </c>
      <c r="B28" s="21"/>
      <c r="C28" s="101" t="s">
        <v>401</v>
      </c>
      <c r="D28" s="97">
        <f>D29</f>
        <v>115</v>
      </c>
      <c r="E28" s="97">
        <f t="shared" ref="E28:F28" si="8">E29</f>
        <v>0</v>
      </c>
      <c r="F28" s="97">
        <f t="shared" si="8"/>
        <v>0</v>
      </c>
      <c r="G28" s="107"/>
    </row>
    <row r="29" spans="1:7" x14ac:dyDescent="0.25">
      <c r="A29" s="57" t="s">
        <v>461</v>
      </c>
      <c r="B29" s="21" t="s">
        <v>234</v>
      </c>
      <c r="C29" s="101" t="s">
        <v>233</v>
      </c>
      <c r="D29" s="97">
        <v>115</v>
      </c>
      <c r="E29" s="97">
        <v>0</v>
      </c>
      <c r="F29" s="97">
        <v>0</v>
      </c>
      <c r="G29" s="179"/>
    </row>
    <row r="30" spans="1:7" ht="26.4" x14ac:dyDescent="0.25">
      <c r="A30" s="21" t="s">
        <v>297</v>
      </c>
      <c r="B30" s="21"/>
      <c r="C30" s="100" t="s">
        <v>462</v>
      </c>
      <c r="D30" s="97">
        <f>D31</f>
        <v>10538.5</v>
      </c>
      <c r="E30" s="97">
        <f>E31</f>
        <v>10538.5</v>
      </c>
      <c r="F30" s="97">
        <f>F31</f>
        <v>10538.5</v>
      </c>
      <c r="G30" s="107"/>
    </row>
    <row r="31" spans="1:7" ht="78.75" customHeight="1" x14ac:dyDescent="0.25">
      <c r="A31" s="57" t="s">
        <v>464</v>
      </c>
      <c r="B31" s="21"/>
      <c r="C31" s="101" t="s">
        <v>463</v>
      </c>
      <c r="D31" s="97">
        <f>D32+D33</f>
        <v>10538.5</v>
      </c>
      <c r="E31" s="97">
        <f>E32+E33</f>
        <v>10538.5</v>
      </c>
      <c r="F31" s="97">
        <f>F32+F33</f>
        <v>10538.5</v>
      </c>
      <c r="G31" s="107"/>
    </row>
    <row r="32" spans="1:7" ht="39.6" x14ac:dyDescent="0.25">
      <c r="A32" s="57" t="s">
        <v>464</v>
      </c>
      <c r="B32" s="84" t="s">
        <v>220</v>
      </c>
      <c r="C32" s="101" t="s">
        <v>221</v>
      </c>
      <c r="D32" s="97">
        <v>260</v>
      </c>
      <c r="E32" s="97">
        <v>260</v>
      </c>
      <c r="F32" s="97">
        <v>260</v>
      </c>
      <c r="G32" s="107"/>
    </row>
    <row r="33" spans="1:7" ht="25.5" customHeight="1" x14ac:dyDescent="0.25">
      <c r="A33" s="57" t="s">
        <v>464</v>
      </c>
      <c r="B33" s="84" t="s">
        <v>273</v>
      </c>
      <c r="C33" s="101" t="s">
        <v>261</v>
      </c>
      <c r="D33" s="97">
        <v>10278.5</v>
      </c>
      <c r="E33" s="97">
        <v>10278.5</v>
      </c>
      <c r="F33" s="97">
        <v>10278.5</v>
      </c>
      <c r="G33" s="107"/>
    </row>
    <row r="34" spans="1:7" ht="39.6" x14ac:dyDescent="0.25">
      <c r="A34" s="52" t="s">
        <v>78</v>
      </c>
      <c r="B34" s="21"/>
      <c r="C34" s="46" t="s">
        <v>701</v>
      </c>
      <c r="D34" s="97">
        <f>D35+D42+D49+D56</f>
        <v>352777.10000000003</v>
      </c>
      <c r="E34" s="97">
        <f>E35+E42+E49+E56</f>
        <v>344686.10000000003</v>
      </c>
      <c r="F34" s="97">
        <f>F35+F42+F49+F56</f>
        <v>344993</v>
      </c>
      <c r="G34" s="107"/>
    </row>
    <row r="35" spans="1:7" ht="53.4" x14ac:dyDescent="0.3">
      <c r="A35" s="21" t="s">
        <v>302</v>
      </c>
      <c r="B35" s="35"/>
      <c r="C35" s="100" t="s">
        <v>467</v>
      </c>
      <c r="D35" s="97">
        <f>D36+D38+D40</f>
        <v>302131.20000000001</v>
      </c>
      <c r="E35" s="97">
        <f>E36+E38+E40</f>
        <v>302675</v>
      </c>
      <c r="F35" s="97">
        <f>F36+F38+F40</f>
        <v>302445</v>
      </c>
      <c r="G35" s="107"/>
    </row>
    <row r="36" spans="1:7" ht="66.75" customHeight="1" x14ac:dyDescent="0.25">
      <c r="A36" s="83" t="s">
        <v>469</v>
      </c>
      <c r="B36" s="84"/>
      <c r="C36" s="101" t="s">
        <v>468</v>
      </c>
      <c r="D36" s="97">
        <f>D37</f>
        <v>209913.5</v>
      </c>
      <c r="E36" s="97">
        <f>E37</f>
        <v>211308.3</v>
      </c>
      <c r="F36" s="97">
        <f>F37</f>
        <v>211308.3</v>
      </c>
      <c r="G36" s="107"/>
    </row>
    <row r="37" spans="1:7" x14ac:dyDescent="0.25">
      <c r="A37" s="57" t="s">
        <v>469</v>
      </c>
      <c r="B37" s="21" t="s">
        <v>234</v>
      </c>
      <c r="C37" s="101" t="s">
        <v>233</v>
      </c>
      <c r="D37" s="184">
        <v>209913.5</v>
      </c>
      <c r="E37" s="184">
        <v>211308.3</v>
      </c>
      <c r="F37" s="184">
        <v>211308.3</v>
      </c>
      <c r="G37" s="107"/>
    </row>
    <row r="38" spans="1:7" ht="66.75" customHeight="1" x14ac:dyDescent="0.25">
      <c r="A38" s="57" t="s">
        <v>470</v>
      </c>
      <c r="B38" s="21"/>
      <c r="C38" s="101" t="s">
        <v>301</v>
      </c>
      <c r="D38" s="97">
        <f>D39</f>
        <v>76437.5</v>
      </c>
      <c r="E38" s="97">
        <f>E39</f>
        <v>75586.5</v>
      </c>
      <c r="F38" s="97">
        <f>F39</f>
        <v>75356.5</v>
      </c>
      <c r="G38" s="107"/>
    </row>
    <row r="39" spans="1:7" x14ac:dyDescent="0.25">
      <c r="A39" s="57" t="s">
        <v>470</v>
      </c>
      <c r="B39" s="21" t="s">
        <v>234</v>
      </c>
      <c r="C39" s="101" t="s">
        <v>233</v>
      </c>
      <c r="D39" s="97">
        <v>76437.5</v>
      </c>
      <c r="E39" s="97">
        <v>75586.5</v>
      </c>
      <c r="F39" s="97">
        <v>75356.5</v>
      </c>
      <c r="G39" s="107"/>
    </row>
    <row r="40" spans="1:7" ht="49.5" customHeight="1" x14ac:dyDescent="0.25">
      <c r="A40" s="57" t="s">
        <v>472</v>
      </c>
      <c r="B40" s="21"/>
      <c r="C40" s="101" t="s">
        <v>471</v>
      </c>
      <c r="D40" s="97">
        <f>D41</f>
        <v>15780.2</v>
      </c>
      <c r="E40" s="97">
        <f>E41</f>
        <v>15780.2</v>
      </c>
      <c r="F40" s="97">
        <f>F41</f>
        <v>15780.2</v>
      </c>
      <c r="G40" s="107"/>
    </row>
    <row r="41" spans="1:7" x14ac:dyDescent="0.25">
      <c r="A41" s="21" t="s">
        <v>472</v>
      </c>
      <c r="B41" s="21" t="s">
        <v>234</v>
      </c>
      <c r="C41" s="101" t="s">
        <v>233</v>
      </c>
      <c r="D41" s="183">
        <v>15780.2</v>
      </c>
      <c r="E41" s="183">
        <v>15780.2</v>
      </c>
      <c r="F41" s="183">
        <v>15780.2</v>
      </c>
      <c r="G41" s="107"/>
    </row>
    <row r="42" spans="1:7" ht="37.5" customHeight="1" x14ac:dyDescent="0.25">
      <c r="A42" s="21" t="s">
        <v>474</v>
      </c>
      <c r="B42" s="83"/>
      <c r="C42" s="100" t="s">
        <v>473</v>
      </c>
      <c r="D42" s="97">
        <f>D43+D45+D47</f>
        <v>4119.5</v>
      </c>
      <c r="E42" s="97">
        <f>E43+E45+E47</f>
        <v>0</v>
      </c>
      <c r="F42" s="97">
        <f>F43+F45+F47</f>
        <v>0</v>
      </c>
      <c r="G42" s="107"/>
    </row>
    <row r="43" spans="1:7" ht="51.75" customHeight="1" x14ac:dyDescent="0.25">
      <c r="A43" s="21" t="s">
        <v>475</v>
      </c>
      <c r="B43" s="16"/>
      <c r="C43" s="101" t="s">
        <v>699</v>
      </c>
      <c r="D43" s="97">
        <f>D44</f>
        <v>2204.6999999999998</v>
      </c>
      <c r="E43" s="97">
        <f>E44</f>
        <v>0</v>
      </c>
      <c r="F43" s="97">
        <f>F44</f>
        <v>0</v>
      </c>
      <c r="G43" s="107"/>
    </row>
    <row r="44" spans="1:7" x14ac:dyDescent="0.25">
      <c r="A44" s="21" t="s">
        <v>475</v>
      </c>
      <c r="B44" s="21" t="s">
        <v>234</v>
      </c>
      <c r="C44" s="101" t="s">
        <v>233</v>
      </c>
      <c r="D44" s="97">
        <v>2204.6999999999998</v>
      </c>
      <c r="E44" s="97">
        <v>0</v>
      </c>
      <c r="F44" s="97">
        <v>0</v>
      </c>
      <c r="G44" s="107"/>
    </row>
    <row r="45" spans="1:7" ht="51" customHeight="1" x14ac:dyDescent="0.25">
      <c r="A45" s="57" t="s">
        <v>476</v>
      </c>
      <c r="B45" s="21"/>
      <c r="C45" s="101" t="s">
        <v>477</v>
      </c>
      <c r="D45" s="97">
        <f>D46</f>
        <v>1491</v>
      </c>
      <c r="E45" s="97">
        <f>E46</f>
        <v>0</v>
      </c>
      <c r="F45" s="97">
        <f>F46</f>
        <v>0</v>
      </c>
      <c r="G45" s="107"/>
    </row>
    <row r="46" spans="1:7" x14ac:dyDescent="0.25">
      <c r="A46" s="57" t="s">
        <v>476</v>
      </c>
      <c r="B46" s="21" t="s">
        <v>234</v>
      </c>
      <c r="C46" s="101" t="s">
        <v>233</v>
      </c>
      <c r="D46" s="97">
        <v>1491</v>
      </c>
      <c r="E46" s="97">
        <v>0</v>
      </c>
      <c r="F46" s="97">
        <v>0</v>
      </c>
      <c r="G46" s="107"/>
    </row>
    <row r="47" spans="1:7" ht="54" customHeight="1" x14ac:dyDescent="0.25">
      <c r="A47" s="57" t="s">
        <v>478</v>
      </c>
      <c r="B47" s="57"/>
      <c r="C47" s="155" t="s">
        <v>479</v>
      </c>
      <c r="D47" s="97">
        <f>D48</f>
        <v>423.8</v>
      </c>
      <c r="E47" s="97">
        <f>E48</f>
        <v>0</v>
      </c>
      <c r="F47" s="97">
        <f>F48</f>
        <v>0</v>
      </c>
      <c r="G47" s="107"/>
    </row>
    <row r="48" spans="1:7" x14ac:dyDescent="0.25">
      <c r="A48" s="57" t="s">
        <v>478</v>
      </c>
      <c r="B48" s="21" t="s">
        <v>234</v>
      </c>
      <c r="C48" s="101" t="s">
        <v>233</v>
      </c>
      <c r="D48" s="97">
        <v>423.8</v>
      </c>
      <c r="E48" s="97">
        <v>0</v>
      </c>
      <c r="F48" s="97">
        <v>0</v>
      </c>
      <c r="G48" s="107"/>
    </row>
    <row r="49" spans="1:7" ht="50.25" customHeight="1" x14ac:dyDescent="0.25">
      <c r="A49" s="21" t="s">
        <v>480</v>
      </c>
      <c r="B49" s="21"/>
      <c r="C49" s="100" t="s">
        <v>482</v>
      </c>
      <c r="D49" s="97">
        <f>D50+D52+D54</f>
        <v>20627.699999999997</v>
      </c>
      <c r="E49" s="97">
        <f>E50+E52+E54</f>
        <v>20130.699999999997</v>
      </c>
      <c r="F49" s="97">
        <f>F50+F52+F54</f>
        <v>20130.699999999997</v>
      </c>
      <c r="G49" s="107"/>
    </row>
    <row r="50" spans="1:7" ht="35.25" customHeight="1" x14ac:dyDescent="0.25">
      <c r="A50" s="57" t="s">
        <v>481</v>
      </c>
      <c r="B50" s="21"/>
      <c r="C50" s="101" t="s">
        <v>324</v>
      </c>
      <c r="D50" s="97">
        <f>D51</f>
        <v>5360.4</v>
      </c>
      <c r="E50" s="97">
        <f>E51</f>
        <v>5360.4</v>
      </c>
      <c r="F50" s="97">
        <f>F51</f>
        <v>5360.4</v>
      </c>
      <c r="G50" s="107"/>
    </row>
    <row r="51" spans="1:7" x14ac:dyDescent="0.25">
      <c r="A51" s="57" t="s">
        <v>481</v>
      </c>
      <c r="B51" s="21" t="s">
        <v>234</v>
      </c>
      <c r="C51" s="101" t="s">
        <v>233</v>
      </c>
      <c r="D51" s="184">
        <v>5360.4</v>
      </c>
      <c r="E51" s="184">
        <v>5360.4</v>
      </c>
      <c r="F51" s="184">
        <v>5360.4</v>
      </c>
      <c r="G51" s="107"/>
    </row>
    <row r="52" spans="1:7" ht="65.25" customHeight="1" x14ac:dyDescent="0.25">
      <c r="A52" s="21" t="s">
        <v>483</v>
      </c>
      <c r="B52" s="21"/>
      <c r="C52" s="101" t="s">
        <v>138</v>
      </c>
      <c r="D52" s="97">
        <f>D53</f>
        <v>14770.3</v>
      </c>
      <c r="E52" s="97">
        <f>E53</f>
        <v>14770.3</v>
      </c>
      <c r="F52" s="97">
        <f>F53</f>
        <v>14770.3</v>
      </c>
      <c r="G52" s="107"/>
    </row>
    <row r="53" spans="1:7" x14ac:dyDescent="0.25">
      <c r="A53" s="21" t="s">
        <v>483</v>
      </c>
      <c r="B53" s="21" t="s">
        <v>234</v>
      </c>
      <c r="C53" s="101" t="s">
        <v>233</v>
      </c>
      <c r="D53" s="97">
        <v>14770.3</v>
      </c>
      <c r="E53" s="97">
        <v>14770.3</v>
      </c>
      <c r="F53" s="97">
        <v>14770.3</v>
      </c>
      <c r="G53" s="107"/>
    </row>
    <row r="54" spans="1:7" ht="66.75" customHeight="1" x14ac:dyDescent="0.25">
      <c r="A54" s="21" t="s">
        <v>484</v>
      </c>
      <c r="B54" s="21"/>
      <c r="C54" s="101" t="s">
        <v>485</v>
      </c>
      <c r="D54" s="97">
        <f>D55</f>
        <v>497</v>
      </c>
      <c r="E54" s="97">
        <f>E55</f>
        <v>0</v>
      </c>
      <c r="F54" s="97">
        <f>F55</f>
        <v>0</v>
      </c>
      <c r="G54" s="107"/>
    </row>
    <row r="55" spans="1:7" x14ac:dyDescent="0.25">
      <c r="A55" s="21" t="s">
        <v>484</v>
      </c>
      <c r="B55" s="21" t="s">
        <v>234</v>
      </c>
      <c r="C55" s="101" t="s">
        <v>233</v>
      </c>
      <c r="D55" s="41">
        <v>497</v>
      </c>
      <c r="E55" s="41">
        <v>0</v>
      </c>
      <c r="F55" s="41">
        <v>0</v>
      </c>
      <c r="G55" s="107"/>
    </row>
    <row r="56" spans="1:7" ht="52.8" x14ac:dyDescent="0.25">
      <c r="A56" s="21" t="s">
        <v>486</v>
      </c>
      <c r="B56" s="21"/>
      <c r="C56" s="100" t="s">
        <v>487</v>
      </c>
      <c r="D56" s="41">
        <f>D57+D59+D62+D64+D67</f>
        <v>25898.7</v>
      </c>
      <c r="E56" s="41">
        <f>E57+E59+E62+E64</f>
        <v>21880.400000000001</v>
      </c>
      <c r="F56" s="41">
        <f>F57+F59+F62+F64</f>
        <v>22417.300000000003</v>
      </c>
      <c r="G56" s="107"/>
    </row>
    <row r="57" spans="1:7" ht="53.25" customHeight="1" x14ac:dyDescent="0.25">
      <c r="A57" s="21" t="s">
        <v>488</v>
      </c>
      <c r="B57" s="84"/>
      <c r="C57" s="55" t="s">
        <v>407</v>
      </c>
      <c r="D57" s="41">
        <f>D58</f>
        <v>17730.7</v>
      </c>
      <c r="E57" s="41">
        <f>E58</f>
        <v>17775.400000000001</v>
      </c>
      <c r="F57" s="41">
        <f>F58</f>
        <v>18312.400000000001</v>
      </c>
      <c r="G57" s="107"/>
    </row>
    <row r="58" spans="1:7" x14ac:dyDescent="0.25">
      <c r="A58" s="21" t="s">
        <v>488</v>
      </c>
      <c r="B58" s="21" t="s">
        <v>234</v>
      </c>
      <c r="C58" s="101" t="s">
        <v>233</v>
      </c>
      <c r="D58" s="183">
        <v>17730.7</v>
      </c>
      <c r="E58" s="183">
        <v>17775.400000000001</v>
      </c>
      <c r="F58" s="183">
        <v>18312.400000000001</v>
      </c>
      <c r="G58" s="107"/>
    </row>
    <row r="59" spans="1:7" ht="29.25" customHeight="1" x14ac:dyDescent="0.25">
      <c r="A59" s="57" t="s">
        <v>696</v>
      </c>
      <c r="B59" s="21"/>
      <c r="C59" s="101" t="s">
        <v>137</v>
      </c>
      <c r="D59" s="41">
        <f>SUM(D60:D61)</f>
        <v>135.30000000000001</v>
      </c>
      <c r="E59" s="41">
        <f>SUM(E60:E61)</f>
        <v>135.30000000000001</v>
      </c>
      <c r="F59" s="41">
        <f>SUM(F60:F61)</f>
        <v>135.19999999999999</v>
      </c>
      <c r="G59" s="107"/>
    </row>
    <row r="60" spans="1:7" ht="29.25" customHeight="1" x14ac:dyDescent="0.25">
      <c r="A60" s="57" t="s">
        <v>696</v>
      </c>
      <c r="B60" s="84" t="s">
        <v>67</v>
      </c>
      <c r="C60" s="55" t="s">
        <v>133</v>
      </c>
      <c r="D60" s="41">
        <v>64.400000000000006</v>
      </c>
      <c r="E60" s="41">
        <v>64.400000000000006</v>
      </c>
      <c r="F60" s="41">
        <v>64.400000000000006</v>
      </c>
      <c r="G60" s="107"/>
    </row>
    <row r="61" spans="1:7" ht="39.6" x14ac:dyDescent="0.25">
      <c r="A61" s="57" t="s">
        <v>696</v>
      </c>
      <c r="B61" s="84" t="s">
        <v>220</v>
      </c>
      <c r="C61" s="101" t="s">
        <v>221</v>
      </c>
      <c r="D61" s="41">
        <v>70.900000000000006</v>
      </c>
      <c r="E61" s="41">
        <v>70.900000000000006</v>
      </c>
      <c r="F61" s="41">
        <v>70.8</v>
      </c>
      <c r="G61" s="107"/>
    </row>
    <row r="62" spans="1:7" x14ac:dyDescent="0.25">
      <c r="A62" s="57" t="s">
        <v>489</v>
      </c>
      <c r="B62" s="21"/>
      <c r="C62" s="101" t="s">
        <v>48</v>
      </c>
      <c r="D62" s="41">
        <f>D63</f>
        <v>1200.2</v>
      </c>
      <c r="E62" s="41">
        <f>E63</f>
        <v>1200.2</v>
      </c>
      <c r="F62" s="41">
        <f>F63</f>
        <v>1200.2</v>
      </c>
      <c r="G62" s="107"/>
    </row>
    <row r="63" spans="1:7" x14ac:dyDescent="0.25">
      <c r="A63" s="57" t="s">
        <v>489</v>
      </c>
      <c r="B63" s="21" t="s">
        <v>234</v>
      </c>
      <c r="C63" s="101" t="s">
        <v>233</v>
      </c>
      <c r="D63" s="41">
        <v>1200.2</v>
      </c>
      <c r="E63" s="41">
        <v>1200.2</v>
      </c>
      <c r="F63" s="41">
        <v>1200.2</v>
      </c>
      <c r="G63" s="107"/>
    </row>
    <row r="64" spans="1:7" ht="39" customHeight="1" x14ac:dyDescent="0.25">
      <c r="A64" s="57" t="s">
        <v>491</v>
      </c>
      <c r="B64" s="21"/>
      <c r="C64" s="101" t="s">
        <v>490</v>
      </c>
      <c r="D64" s="41">
        <f>SUM(D65:D66)</f>
        <v>2769.5</v>
      </c>
      <c r="E64" s="41">
        <f>SUM(E65:E66)</f>
        <v>2769.5</v>
      </c>
      <c r="F64" s="41">
        <f>SUM(F65:F66)</f>
        <v>2769.5</v>
      </c>
      <c r="G64" s="107"/>
    </row>
    <row r="65" spans="1:7" x14ac:dyDescent="0.25">
      <c r="A65" s="57" t="s">
        <v>491</v>
      </c>
      <c r="B65" s="21" t="s">
        <v>234</v>
      </c>
      <c r="C65" s="101" t="s">
        <v>233</v>
      </c>
      <c r="D65" s="184">
        <v>2049</v>
      </c>
      <c r="E65" s="184">
        <v>2049</v>
      </c>
      <c r="F65" s="184">
        <v>2049</v>
      </c>
      <c r="G65" s="107"/>
    </row>
    <row r="66" spans="1:7" ht="66" x14ac:dyDescent="0.25">
      <c r="A66" s="57" t="s">
        <v>491</v>
      </c>
      <c r="B66" s="16" t="s">
        <v>13</v>
      </c>
      <c r="C66" s="101" t="s">
        <v>392</v>
      </c>
      <c r="D66" s="41">
        <v>720.5</v>
      </c>
      <c r="E66" s="41">
        <v>720.5</v>
      </c>
      <c r="F66" s="41">
        <v>720.5</v>
      </c>
      <c r="G66" s="107"/>
    </row>
    <row r="67" spans="1:7" ht="54" customHeight="1" x14ac:dyDescent="0.25">
      <c r="A67" s="57" t="s">
        <v>691</v>
      </c>
      <c r="B67" s="16"/>
      <c r="C67" s="101" t="s">
        <v>692</v>
      </c>
      <c r="D67" s="41">
        <f>D68</f>
        <v>4063</v>
      </c>
      <c r="E67" s="41">
        <f t="shared" ref="E67:F67" si="9">E68</f>
        <v>0</v>
      </c>
      <c r="F67" s="41">
        <f t="shared" si="9"/>
        <v>0</v>
      </c>
      <c r="G67" s="107"/>
    </row>
    <row r="68" spans="1:7" x14ac:dyDescent="0.25">
      <c r="A68" s="57" t="s">
        <v>691</v>
      </c>
      <c r="B68" s="21" t="s">
        <v>234</v>
      </c>
      <c r="C68" s="101" t="s">
        <v>233</v>
      </c>
      <c r="D68" s="41">
        <v>4063</v>
      </c>
      <c r="E68" s="41">
        <v>0</v>
      </c>
      <c r="F68" s="41">
        <v>0</v>
      </c>
      <c r="G68" s="107"/>
    </row>
    <row r="69" spans="1:7" ht="40.200000000000003" x14ac:dyDescent="0.3">
      <c r="A69" s="52" t="s">
        <v>492</v>
      </c>
      <c r="B69" s="35"/>
      <c r="C69" s="46" t="s">
        <v>493</v>
      </c>
      <c r="D69" s="97">
        <f>D70+D77+D80</f>
        <v>40693.799999999996</v>
      </c>
      <c r="E69" s="97">
        <f>E70+E77+E80</f>
        <v>40088.799999999996</v>
      </c>
      <c r="F69" s="97">
        <f>F70+F77+F80</f>
        <v>39788.799999999996</v>
      </c>
      <c r="G69" s="107"/>
    </row>
    <row r="70" spans="1:7" ht="52.8" x14ac:dyDescent="0.25">
      <c r="A70" s="21" t="s">
        <v>497</v>
      </c>
      <c r="B70" s="21"/>
      <c r="C70" s="100" t="s">
        <v>494</v>
      </c>
      <c r="D70" s="41">
        <f>D71+D73+D75</f>
        <v>39263.799999999996</v>
      </c>
      <c r="E70" s="41">
        <f>E71+E73+E75</f>
        <v>39158.799999999996</v>
      </c>
      <c r="F70" s="41">
        <f>F71+F73+F75</f>
        <v>38858.799999999996</v>
      </c>
      <c r="G70" s="107"/>
    </row>
    <row r="71" spans="1:7" ht="63" customHeight="1" x14ac:dyDescent="0.25">
      <c r="A71" s="57" t="s">
        <v>496</v>
      </c>
      <c r="B71" s="16"/>
      <c r="C71" s="101" t="s">
        <v>495</v>
      </c>
      <c r="D71" s="97">
        <f>D72</f>
        <v>32611.3</v>
      </c>
      <c r="E71" s="97">
        <f>E72</f>
        <v>32506.3</v>
      </c>
      <c r="F71" s="97">
        <f>F72</f>
        <v>32206.3</v>
      </c>
      <c r="G71" s="107"/>
    </row>
    <row r="72" spans="1:7" x14ac:dyDescent="0.25">
      <c r="A72" s="57" t="s">
        <v>496</v>
      </c>
      <c r="B72" s="21" t="s">
        <v>234</v>
      </c>
      <c r="C72" s="101" t="s">
        <v>233</v>
      </c>
      <c r="D72" s="97">
        <v>32611.3</v>
      </c>
      <c r="E72" s="97">
        <v>32506.3</v>
      </c>
      <c r="F72" s="97">
        <v>32206.3</v>
      </c>
      <c r="G72" s="107"/>
    </row>
    <row r="73" spans="1:7" ht="67.5" customHeight="1" x14ac:dyDescent="0.25">
      <c r="A73" s="57" t="s">
        <v>498</v>
      </c>
      <c r="B73" s="21"/>
      <c r="C73" s="101" t="s">
        <v>499</v>
      </c>
      <c r="D73" s="97">
        <f>D74</f>
        <v>6585.8</v>
      </c>
      <c r="E73" s="97">
        <f>E74</f>
        <v>6585.8</v>
      </c>
      <c r="F73" s="97">
        <f>F74</f>
        <v>6585.8</v>
      </c>
      <c r="G73" s="107"/>
    </row>
    <row r="74" spans="1:7" x14ac:dyDescent="0.25">
      <c r="A74" s="57" t="s">
        <v>498</v>
      </c>
      <c r="B74" s="21" t="s">
        <v>234</v>
      </c>
      <c r="C74" s="101" t="s">
        <v>233</v>
      </c>
      <c r="D74" s="185">
        <v>6585.8</v>
      </c>
      <c r="E74" s="185">
        <v>6585.8</v>
      </c>
      <c r="F74" s="185">
        <v>6585.8</v>
      </c>
      <c r="G74" s="107"/>
    </row>
    <row r="75" spans="1:7" ht="66" customHeight="1" x14ac:dyDescent="0.25">
      <c r="A75" s="57" t="s">
        <v>500</v>
      </c>
      <c r="B75" s="57"/>
      <c r="C75" s="101" t="s">
        <v>501</v>
      </c>
      <c r="D75" s="102">
        <f>D76</f>
        <v>66.7</v>
      </c>
      <c r="E75" s="102">
        <f>E76</f>
        <v>66.7</v>
      </c>
      <c r="F75" s="102">
        <f>F76</f>
        <v>66.7</v>
      </c>
      <c r="G75" s="107"/>
    </row>
    <row r="76" spans="1:7" x14ac:dyDescent="0.25">
      <c r="A76" s="21" t="s">
        <v>500</v>
      </c>
      <c r="B76" s="21" t="s">
        <v>234</v>
      </c>
      <c r="C76" s="101" t="s">
        <v>233</v>
      </c>
      <c r="D76" s="41">
        <v>66.7</v>
      </c>
      <c r="E76" s="41">
        <v>66.7</v>
      </c>
      <c r="F76" s="41">
        <v>66.7</v>
      </c>
      <c r="G76" s="107"/>
    </row>
    <row r="77" spans="1:7" ht="24.75" customHeight="1" x14ac:dyDescent="0.3">
      <c r="A77" s="21" t="s">
        <v>503</v>
      </c>
      <c r="B77" s="35"/>
      <c r="C77" s="100" t="s">
        <v>502</v>
      </c>
      <c r="D77" s="41">
        <f>D78</f>
        <v>500</v>
      </c>
      <c r="E77" s="41">
        <f t="shared" ref="E77:F77" si="10">E78</f>
        <v>0</v>
      </c>
      <c r="F77" s="41">
        <f t="shared" si="10"/>
        <v>0</v>
      </c>
      <c r="G77" s="107"/>
    </row>
    <row r="78" spans="1:7" ht="52.5" customHeight="1" x14ac:dyDescent="0.25">
      <c r="A78" s="57" t="s">
        <v>504</v>
      </c>
      <c r="B78" s="84"/>
      <c r="C78" s="101" t="s">
        <v>505</v>
      </c>
      <c r="D78" s="41">
        <f>D79</f>
        <v>500</v>
      </c>
      <c r="E78" s="41">
        <f>E79</f>
        <v>0</v>
      </c>
      <c r="F78" s="41">
        <f>F79</f>
        <v>0</v>
      </c>
      <c r="G78" s="107"/>
    </row>
    <row r="79" spans="1:7" x14ac:dyDescent="0.25">
      <c r="A79" s="57" t="s">
        <v>504</v>
      </c>
      <c r="B79" s="21" t="s">
        <v>234</v>
      </c>
      <c r="C79" s="101" t="s">
        <v>233</v>
      </c>
      <c r="D79" s="41">
        <v>500</v>
      </c>
      <c r="E79" s="41">
        <v>0</v>
      </c>
      <c r="F79" s="41">
        <v>0</v>
      </c>
      <c r="G79" s="107"/>
    </row>
    <row r="80" spans="1:7" ht="25.5" customHeight="1" x14ac:dyDescent="0.25">
      <c r="A80" s="21" t="s">
        <v>507</v>
      </c>
      <c r="B80" s="84"/>
      <c r="C80" s="100" t="s">
        <v>506</v>
      </c>
      <c r="D80" s="41">
        <f>D81+D83+D85</f>
        <v>930</v>
      </c>
      <c r="E80" s="41">
        <f>E81+E83+E85</f>
        <v>930</v>
      </c>
      <c r="F80" s="41">
        <f>F81+F83+F85</f>
        <v>930</v>
      </c>
      <c r="G80" s="107"/>
    </row>
    <row r="81" spans="1:7" ht="52.5" customHeight="1" x14ac:dyDescent="0.25">
      <c r="A81" s="57" t="s">
        <v>700</v>
      </c>
      <c r="B81" s="21"/>
      <c r="C81" s="127" t="s">
        <v>508</v>
      </c>
      <c r="D81" s="97">
        <f>D82</f>
        <v>530</v>
      </c>
      <c r="E81" s="97">
        <f t="shared" ref="E81:F81" si="11">E82</f>
        <v>530</v>
      </c>
      <c r="F81" s="97">
        <f t="shared" si="11"/>
        <v>530</v>
      </c>
      <c r="G81" s="107"/>
    </row>
    <row r="82" spans="1:7" x14ac:dyDescent="0.25">
      <c r="A82" s="57" t="s">
        <v>700</v>
      </c>
      <c r="B82" s="21" t="s">
        <v>234</v>
      </c>
      <c r="C82" s="101" t="s">
        <v>233</v>
      </c>
      <c r="D82" s="97">
        <v>530</v>
      </c>
      <c r="E82" s="97">
        <v>530</v>
      </c>
      <c r="F82" s="97">
        <v>530</v>
      </c>
      <c r="G82" s="107"/>
    </row>
    <row r="83" spans="1:7" ht="25.5" customHeight="1" x14ac:dyDescent="0.25">
      <c r="A83" s="57" t="s">
        <v>509</v>
      </c>
      <c r="B83" s="21"/>
      <c r="C83" s="101" t="s">
        <v>189</v>
      </c>
      <c r="D83" s="41">
        <f>D84</f>
        <v>250</v>
      </c>
      <c r="E83" s="41">
        <f t="shared" ref="E83:F83" si="12">E84</f>
        <v>250</v>
      </c>
      <c r="F83" s="41">
        <f t="shared" si="12"/>
        <v>250</v>
      </c>
      <c r="G83" s="107"/>
    </row>
    <row r="84" spans="1:7" x14ac:dyDescent="0.25">
      <c r="A84" s="57" t="s">
        <v>509</v>
      </c>
      <c r="B84" s="21" t="s">
        <v>234</v>
      </c>
      <c r="C84" s="101" t="s">
        <v>233</v>
      </c>
      <c r="D84" s="41">
        <v>250</v>
      </c>
      <c r="E84" s="41">
        <v>250</v>
      </c>
      <c r="F84" s="41">
        <v>250</v>
      </c>
      <c r="G84" s="107"/>
    </row>
    <row r="85" spans="1:7" ht="27" customHeight="1" x14ac:dyDescent="0.25">
      <c r="A85" s="128" t="s">
        <v>510</v>
      </c>
      <c r="B85" s="126"/>
      <c r="C85" s="101" t="s">
        <v>511</v>
      </c>
      <c r="D85" s="111">
        <f>D86</f>
        <v>150</v>
      </c>
      <c r="E85" s="111">
        <f t="shared" ref="E85:F85" si="13">E86</f>
        <v>150</v>
      </c>
      <c r="F85" s="111">
        <f t="shared" si="13"/>
        <v>150</v>
      </c>
      <c r="G85" s="107"/>
    </row>
    <row r="86" spans="1:7" x14ac:dyDescent="0.25">
      <c r="A86" s="128" t="s">
        <v>510</v>
      </c>
      <c r="B86" s="21" t="s">
        <v>234</v>
      </c>
      <c r="C86" s="101" t="s">
        <v>233</v>
      </c>
      <c r="D86" s="111">
        <v>150</v>
      </c>
      <c r="E86" s="111">
        <v>150</v>
      </c>
      <c r="F86" s="111">
        <v>150</v>
      </c>
      <c r="G86" s="107"/>
    </row>
    <row r="87" spans="1:7" ht="26.25" customHeight="1" x14ac:dyDescent="0.25">
      <c r="A87" s="52" t="s">
        <v>513</v>
      </c>
      <c r="B87" s="84"/>
      <c r="C87" s="46" t="s">
        <v>512</v>
      </c>
      <c r="D87" s="111">
        <f>D88+D95+D102</f>
        <v>2766.4</v>
      </c>
      <c r="E87" s="111">
        <f>E88+E95+E102</f>
        <v>2766.4</v>
      </c>
      <c r="F87" s="111">
        <f>F88+F95+F102</f>
        <v>2766.4</v>
      </c>
      <c r="G87" s="107"/>
    </row>
    <row r="88" spans="1:7" ht="26.25" customHeight="1" x14ac:dyDescent="0.25">
      <c r="A88" s="21" t="s">
        <v>514</v>
      </c>
      <c r="B88" s="21"/>
      <c r="C88" s="100" t="s">
        <v>569</v>
      </c>
      <c r="D88" s="111">
        <f>D89+D91+D93</f>
        <v>355.2</v>
      </c>
      <c r="E88" s="111">
        <f>E89+E91+E93</f>
        <v>355.2</v>
      </c>
      <c r="F88" s="111">
        <f>F89+F91+F93</f>
        <v>355.2</v>
      </c>
      <c r="G88" s="107"/>
    </row>
    <row r="89" spans="1:7" ht="39.6" x14ac:dyDescent="0.25">
      <c r="A89" s="21" t="s">
        <v>697</v>
      </c>
      <c r="B89" s="16"/>
      <c r="C89" s="100" t="s">
        <v>515</v>
      </c>
      <c r="D89" s="102">
        <f>D90</f>
        <v>129.1</v>
      </c>
      <c r="E89" s="102">
        <f>E90</f>
        <v>129.1</v>
      </c>
      <c r="F89" s="102">
        <f>F90</f>
        <v>129.1</v>
      </c>
      <c r="G89" s="107"/>
    </row>
    <row r="90" spans="1:7" x14ac:dyDescent="0.25">
      <c r="A90" s="21" t="s">
        <v>697</v>
      </c>
      <c r="B90" s="84" t="s">
        <v>381</v>
      </c>
      <c r="C90" s="101" t="s">
        <v>382</v>
      </c>
      <c r="D90" s="41">
        <v>129.1</v>
      </c>
      <c r="E90" s="41">
        <v>129.1</v>
      </c>
      <c r="F90" s="41">
        <v>129.1</v>
      </c>
      <c r="G90" s="107"/>
    </row>
    <row r="91" spans="1:7" ht="39.75" customHeight="1" x14ac:dyDescent="0.25">
      <c r="A91" s="57" t="s">
        <v>698</v>
      </c>
      <c r="B91" s="16"/>
      <c r="C91" s="101" t="s">
        <v>52</v>
      </c>
      <c r="D91" s="41">
        <f>D92</f>
        <v>176.1</v>
      </c>
      <c r="E91" s="41">
        <f>E92</f>
        <v>176.1</v>
      </c>
      <c r="F91" s="41">
        <f>F92</f>
        <v>176.1</v>
      </c>
      <c r="G91" s="107"/>
    </row>
    <row r="92" spans="1:7" ht="39.6" x14ac:dyDescent="0.25">
      <c r="A92" s="57" t="s">
        <v>698</v>
      </c>
      <c r="B92" s="84" t="s">
        <v>220</v>
      </c>
      <c r="C92" s="101" t="s">
        <v>221</v>
      </c>
      <c r="D92" s="41">
        <v>176.1</v>
      </c>
      <c r="E92" s="41">
        <v>176.1</v>
      </c>
      <c r="F92" s="41">
        <v>176.1</v>
      </c>
      <c r="G92" s="107"/>
    </row>
    <row r="93" spans="1:7" ht="66" customHeight="1" x14ac:dyDescent="0.25">
      <c r="A93" s="57" t="s">
        <v>693</v>
      </c>
      <c r="B93" s="16"/>
      <c r="C93" s="101" t="s">
        <v>516</v>
      </c>
      <c r="D93" s="41">
        <f>D94</f>
        <v>50</v>
      </c>
      <c r="E93" s="41">
        <f>E94</f>
        <v>50</v>
      </c>
      <c r="F93" s="41">
        <f>F94</f>
        <v>50</v>
      </c>
      <c r="G93" s="107"/>
    </row>
    <row r="94" spans="1:7" x14ac:dyDescent="0.25">
      <c r="A94" s="57" t="s">
        <v>693</v>
      </c>
      <c r="B94" s="21" t="s">
        <v>234</v>
      </c>
      <c r="C94" s="101" t="s">
        <v>233</v>
      </c>
      <c r="D94" s="41">
        <v>50</v>
      </c>
      <c r="E94" s="41">
        <v>50</v>
      </c>
      <c r="F94" s="41">
        <v>50</v>
      </c>
      <c r="G94" s="107"/>
    </row>
    <row r="95" spans="1:7" ht="39.6" x14ac:dyDescent="0.25">
      <c r="A95" s="21" t="s">
        <v>517</v>
      </c>
      <c r="B95" s="21"/>
      <c r="C95" s="100" t="s">
        <v>518</v>
      </c>
      <c r="D95" s="102">
        <f>D96+D98+D100</f>
        <v>1364.9</v>
      </c>
      <c r="E95" s="102">
        <f>E96+E98+E100</f>
        <v>1364.9</v>
      </c>
      <c r="F95" s="102">
        <f>F96+F98+F100</f>
        <v>1364.9</v>
      </c>
      <c r="G95" s="107"/>
    </row>
    <row r="96" spans="1:7" ht="42.75" customHeight="1" x14ac:dyDescent="0.25">
      <c r="A96" s="57" t="s">
        <v>694</v>
      </c>
      <c r="B96" s="16"/>
      <c r="C96" s="101" t="s">
        <v>47</v>
      </c>
      <c r="D96" s="41">
        <f>D97</f>
        <v>250</v>
      </c>
      <c r="E96" s="41">
        <f>E97</f>
        <v>250</v>
      </c>
      <c r="F96" s="41">
        <f>F97</f>
        <v>250</v>
      </c>
      <c r="G96" s="107"/>
    </row>
    <row r="97" spans="1:7" x14ac:dyDescent="0.25">
      <c r="A97" s="57" t="s">
        <v>694</v>
      </c>
      <c r="B97" s="21" t="s">
        <v>234</v>
      </c>
      <c r="C97" s="101" t="s">
        <v>233</v>
      </c>
      <c r="D97" s="97">
        <v>250</v>
      </c>
      <c r="E97" s="97">
        <v>250</v>
      </c>
      <c r="F97" s="97">
        <v>250</v>
      </c>
      <c r="G97" s="107"/>
    </row>
    <row r="98" spans="1:7" ht="42" customHeight="1" x14ac:dyDescent="0.25">
      <c r="A98" s="57" t="s">
        <v>695</v>
      </c>
      <c r="B98" s="16"/>
      <c r="C98" s="54" t="s">
        <v>626</v>
      </c>
      <c r="D98" s="97">
        <f>D99</f>
        <v>88.9</v>
      </c>
      <c r="E98" s="97">
        <f>E99</f>
        <v>88.9</v>
      </c>
      <c r="F98" s="97">
        <f>F99</f>
        <v>88.9</v>
      </c>
      <c r="G98" s="107"/>
    </row>
    <row r="99" spans="1:7" x14ac:dyDescent="0.25">
      <c r="A99" s="57" t="s">
        <v>695</v>
      </c>
      <c r="B99" s="21" t="s">
        <v>234</v>
      </c>
      <c r="C99" s="101" t="s">
        <v>233</v>
      </c>
      <c r="D99" s="97">
        <v>88.9</v>
      </c>
      <c r="E99" s="97">
        <v>88.9</v>
      </c>
      <c r="F99" s="97">
        <v>88.9</v>
      </c>
      <c r="G99" s="107"/>
    </row>
    <row r="100" spans="1:7" ht="91.5" customHeight="1" x14ac:dyDescent="0.25">
      <c r="A100" s="81">
        <v>140210560</v>
      </c>
      <c r="B100" s="84"/>
      <c r="C100" s="101" t="s">
        <v>188</v>
      </c>
      <c r="D100" s="41">
        <f>D101</f>
        <v>1026</v>
      </c>
      <c r="E100" s="41">
        <f>E101</f>
        <v>1026</v>
      </c>
      <c r="F100" s="41">
        <f>F101</f>
        <v>1026</v>
      </c>
      <c r="G100" s="107"/>
    </row>
    <row r="101" spans="1:7" ht="26.4" x14ac:dyDescent="0.25">
      <c r="A101" s="81">
        <v>140210560</v>
      </c>
      <c r="B101" s="83" t="s">
        <v>292</v>
      </c>
      <c r="C101" s="101" t="s">
        <v>293</v>
      </c>
      <c r="D101" s="184">
        <v>1026</v>
      </c>
      <c r="E101" s="184">
        <v>1026</v>
      </c>
      <c r="F101" s="184">
        <v>1026</v>
      </c>
      <c r="G101" s="107"/>
    </row>
    <row r="102" spans="1:7" ht="39.6" x14ac:dyDescent="0.25">
      <c r="A102" s="21" t="s">
        <v>519</v>
      </c>
      <c r="B102" s="21"/>
      <c r="C102" s="100" t="s">
        <v>520</v>
      </c>
      <c r="D102" s="41">
        <f>D103+D105+D107+D109</f>
        <v>1046.3</v>
      </c>
      <c r="E102" s="41">
        <f>E103+E105+E107+E109</f>
        <v>1046.3</v>
      </c>
      <c r="F102" s="41">
        <f>F103+F105+F107+F109</f>
        <v>1046.3</v>
      </c>
      <c r="G102" s="107"/>
    </row>
    <row r="103" spans="1:7" ht="63" customHeight="1" x14ac:dyDescent="0.25">
      <c r="A103" s="81">
        <v>140323020</v>
      </c>
      <c r="B103" s="83"/>
      <c r="C103" s="101" t="s">
        <v>136</v>
      </c>
      <c r="D103" s="41">
        <f>D104</f>
        <v>281.3</v>
      </c>
      <c r="E103" s="41">
        <f>E104</f>
        <v>281.3</v>
      </c>
      <c r="F103" s="41">
        <f>F104</f>
        <v>281.3</v>
      </c>
      <c r="G103" s="107"/>
    </row>
    <row r="104" spans="1:7" ht="39.6" x14ac:dyDescent="0.25">
      <c r="A104" s="81">
        <v>140323020</v>
      </c>
      <c r="B104" s="84" t="s">
        <v>220</v>
      </c>
      <c r="C104" s="101" t="s">
        <v>221</v>
      </c>
      <c r="D104" s="41">
        <v>281.3</v>
      </c>
      <c r="E104" s="41">
        <v>281.3</v>
      </c>
      <c r="F104" s="41">
        <v>281.3</v>
      </c>
      <c r="G104" s="107"/>
    </row>
    <row r="105" spans="1:7" ht="68.25" customHeight="1" x14ac:dyDescent="0.25">
      <c r="A105" s="81">
        <v>140323025</v>
      </c>
      <c r="B105" s="83"/>
      <c r="C105" s="101" t="s">
        <v>521</v>
      </c>
      <c r="D105" s="41">
        <f>D106</f>
        <v>305.7</v>
      </c>
      <c r="E105" s="41">
        <f>E106</f>
        <v>305.7</v>
      </c>
      <c r="F105" s="41">
        <f>F106</f>
        <v>305.7</v>
      </c>
      <c r="G105" s="107"/>
    </row>
    <row r="106" spans="1:7" ht="39.6" x14ac:dyDescent="0.25">
      <c r="A106" s="81">
        <v>140323025</v>
      </c>
      <c r="B106" s="84" t="s">
        <v>220</v>
      </c>
      <c r="C106" s="101" t="s">
        <v>221</v>
      </c>
      <c r="D106" s="41">
        <v>305.7</v>
      </c>
      <c r="E106" s="41">
        <v>305.7</v>
      </c>
      <c r="F106" s="41">
        <v>305.7</v>
      </c>
      <c r="G106" s="107"/>
    </row>
    <row r="107" spans="1:7" ht="54.75" customHeight="1" x14ac:dyDescent="0.25">
      <c r="A107" s="81" t="s">
        <v>522</v>
      </c>
      <c r="B107" s="84"/>
      <c r="C107" s="101" t="s">
        <v>523</v>
      </c>
      <c r="D107" s="41">
        <f>D108</f>
        <v>49.3</v>
      </c>
      <c r="E107" s="41">
        <f>E108</f>
        <v>49.3</v>
      </c>
      <c r="F107" s="41">
        <f>F108</f>
        <v>49.3</v>
      </c>
      <c r="G107" s="107"/>
    </row>
    <row r="108" spans="1:7" ht="39.6" x14ac:dyDescent="0.25">
      <c r="A108" s="81" t="s">
        <v>522</v>
      </c>
      <c r="B108" s="84" t="s">
        <v>220</v>
      </c>
      <c r="C108" s="101" t="s">
        <v>221</v>
      </c>
      <c r="D108" s="41">
        <v>49.3</v>
      </c>
      <c r="E108" s="41">
        <v>49.3</v>
      </c>
      <c r="F108" s="41">
        <v>49.3</v>
      </c>
      <c r="G108" s="107"/>
    </row>
    <row r="109" spans="1:7" ht="26.25" customHeight="1" x14ac:dyDescent="0.25">
      <c r="A109" s="81">
        <v>140311080</v>
      </c>
      <c r="B109" s="84"/>
      <c r="C109" s="101" t="s">
        <v>524</v>
      </c>
      <c r="D109" s="41">
        <f>D110</f>
        <v>410</v>
      </c>
      <c r="E109" s="41">
        <f>E110</f>
        <v>410</v>
      </c>
      <c r="F109" s="41">
        <f>F110</f>
        <v>410</v>
      </c>
      <c r="G109" s="107"/>
    </row>
    <row r="110" spans="1:7" ht="39.6" x14ac:dyDescent="0.25">
      <c r="A110" s="81">
        <v>140311080</v>
      </c>
      <c r="B110" s="84" t="s">
        <v>220</v>
      </c>
      <c r="C110" s="101" t="s">
        <v>221</v>
      </c>
      <c r="D110" s="184">
        <v>410</v>
      </c>
      <c r="E110" s="184">
        <v>410</v>
      </c>
      <c r="F110" s="184">
        <v>410</v>
      </c>
      <c r="G110" s="107"/>
    </row>
    <row r="111" spans="1:7" x14ac:dyDescent="0.25">
      <c r="A111" s="52" t="s">
        <v>79</v>
      </c>
      <c r="B111" s="16"/>
      <c r="C111" s="66" t="s">
        <v>49</v>
      </c>
      <c r="D111" s="41">
        <f>D112</f>
        <v>7047.2000000000007</v>
      </c>
      <c r="E111" s="41">
        <f>E112</f>
        <v>7047.2000000000007</v>
      </c>
      <c r="F111" s="41">
        <f>F112</f>
        <v>7047.2000000000007</v>
      </c>
      <c r="G111" s="107"/>
    </row>
    <row r="112" spans="1:7" ht="51" customHeight="1" x14ac:dyDescent="0.25">
      <c r="A112" s="81">
        <v>190022200</v>
      </c>
      <c r="B112" s="84"/>
      <c r="C112" s="101" t="s">
        <v>525</v>
      </c>
      <c r="D112" s="41">
        <f>SUM(D113:D114)</f>
        <v>7047.2000000000007</v>
      </c>
      <c r="E112" s="41">
        <f>SUM(E113:E114)</f>
        <v>7047.2000000000007</v>
      </c>
      <c r="F112" s="41">
        <f>SUM(F113:F114)</f>
        <v>7047.2000000000007</v>
      </c>
      <c r="G112" s="107"/>
    </row>
    <row r="113" spans="1:7" ht="26.4" x14ac:dyDescent="0.25">
      <c r="A113" s="81">
        <v>190022200</v>
      </c>
      <c r="B113" s="16" t="s">
        <v>65</v>
      </c>
      <c r="C113" s="55" t="s">
        <v>66</v>
      </c>
      <c r="D113" s="41">
        <v>6640.6</v>
      </c>
      <c r="E113" s="41">
        <v>6640.6</v>
      </c>
      <c r="F113" s="41">
        <v>6640.6</v>
      </c>
      <c r="G113" s="107"/>
    </row>
    <row r="114" spans="1:7" ht="39.6" x14ac:dyDescent="0.25">
      <c r="A114" s="81">
        <v>190022200</v>
      </c>
      <c r="B114" s="84" t="s">
        <v>220</v>
      </c>
      <c r="C114" s="101" t="s">
        <v>221</v>
      </c>
      <c r="D114" s="41">
        <v>406.6</v>
      </c>
      <c r="E114" s="41">
        <v>406.6</v>
      </c>
      <c r="F114" s="41">
        <v>406.6</v>
      </c>
      <c r="G114" s="107"/>
    </row>
    <row r="115" spans="1:7" ht="53.4" x14ac:dyDescent="0.3">
      <c r="A115" s="73" t="s">
        <v>62</v>
      </c>
      <c r="B115" s="35"/>
      <c r="C115" s="53" t="s">
        <v>445</v>
      </c>
      <c r="D115" s="65">
        <f>D116+D150+D160+D176</f>
        <v>83598.900000000009</v>
      </c>
      <c r="E115" s="65">
        <f t="shared" ref="E115:F115" si="14">E116+E150+E160+E176</f>
        <v>80171.299999999988</v>
      </c>
      <c r="F115" s="65">
        <f t="shared" si="14"/>
        <v>81098.899999999994</v>
      </c>
      <c r="G115" s="107"/>
    </row>
    <row r="116" spans="1:7" ht="27" x14ac:dyDescent="0.3">
      <c r="A116" s="21" t="s">
        <v>63</v>
      </c>
      <c r="B116" s="35"/>
      <c r="C116" s="48" t="s">
        <v>177</v>
      </c>
      <c r="D116" s="58">
        <f>D117+D129+D136+D141+D144+D147</f>
        <v>70819.100000000006</v>
      </c>
      <c r="E116" s="58">
        <f t="shared" ref="E116:F116" si="15">E117+E129+E136+E141+E144+E147</f>
        <v>69147.199999999997</v>
      </c>
      <c r="F116" s="58">
        <f t="shared" si="15"/>
        <v>70074.8</v>
      </c>
      <c r="G116" s="107"/>
    </row>
    <row r="117" spans="1:7" ht="39.6" x14ac:dyDescent="0.3">
      <c r="A117" s="21" t="s">
        <v>217</v>
      </c>
      <c r="B117" s="35"/>
      <c r="C117" s="105" t="s">
        <v>222</v>
      </c>
      <c r="D117" s="97">
        <f>D118+D121+D123+D126</f>
        <v>55472.700000000004</v>
      </c>
      <c r="E117" s="97">
        <f t="shared" ref="E117:F117" si="16">E118+E121+E123+E126</f>
        <v>54268.800000000003</v>
      </c>
      <c r="F117" s="97">
        <f t="shared" si="16"/>
        <v>55196.4</v>
      </c>
      <c r="G117" s="107"/>
    </row>
    <row r="118" spans="1:7" ht="26.4" x14ac:dyDescent="0.25">
      <c r="A118" s="74">
        <v>210122900</v>
      </c>
      <c r="B118" s="16"/>
      <c r="C118" s="130" t="s">
        <v>176</v>
      </c>
      <c r="D118" s="39">
        <f>D119+D120</f>
        <v>10524</v>
      </c>
      <c r="E118" s="39">
        <f>E119+E120</f>
        <v>10073.6</v>
      </c>
      <c r="F118" s="39">
        <f>F119+F120</f>
        <v>10310.799999999999</v>
      </c>
      <c r="G118" s="107"/>
    </row>
    <row r="119" spans="1:7" ht="26.4" x14ac:dyDescent="0.25">
      <c r="A119" s="74">
        <v>210122900</v>
      </c>
      <c r="B119" s="84" t="s">
        <v>67</v>
      </c>
      <c r="C119" s="55" t="s">
        <v>133</v>
      </c>
      <c r="D119" s="39">
        <v>5635.6</v>
      </c>
      <c r="E119" s="39">
        <v>5635.6</v>
      </c>
      <c r="F119" s="39">
        <v>5635.6</v>
      </c>
      <c r="G119" s="107"/>
    </row>
    <row r="120" spans="1:7" ht="39.6" x14ac:dyDescent="0.25">
      <c r="A120" s="74">
        <v>210122900</v>
      </c>
      <c r="B120" s="84" t="s">
        <v>220</v>
      </c>
      <c r="C120" s="101" t="s">
        <v>221</v>
      </c>
      <c r="D120" s="39">
        <v>4888.3999999999996</v>
      </c>
      <c r="E120" s="39">
        <v>4438</v>
      </c>
      <c r="F120" s="39">
        <v>4675.2</v>
      </c>
      <c r="G120" s="107"/>
    </row>
    <row r="121" spans="1:7" ht="52.8" x14ac:dyDescent="0.25">
      <c r="A121" s="74">
        <v>210121100</v>
      </c>
      <c r="B121" s="16"/>
      <c r="C121" s="145" t="s">
        <v>178</v>
      </c>
      <c r="D121" s="39">
        <f>D122</f>
        <v>26548.3</v>
      </c>
      <c r="E121" s="39">
        <f>E122</f>
        <v>25794.799999999999</v>
      </c>
      <c r="F121" s="39">
        <f>F122</f>
        <v>26485.200000000001</v>
      </c>
      <c r="G121" s="107"/>
    </row>
    <row r="122" spans="1:7" x14ac:dyDescent="0.25">
      <c r="A122" s="74">
        <v>210121100</v>
      </c>
      <c r="B122" s="21" t="s">
        <v>234</v>
      </c>
      <c r="C122" s="101" t="s">
        <v>233</v>
      </c>
      <c r="D122" s="150">
        <v>26548.3</v>
      </c>
      <c r="E122" s="150">
        <v>25794.799999999999</v>
      </c>
      <c r="F122" s="150">
        <v>26485.200000000001</v>
      </c>
      <c r="G122" s="107"/>
    </row>
    <row r="123" spans="1:7" ht="39.6" x14ac:dyDescent="0.25">
      <c r="A123" s="74" t="s">
        <v>526</v>
      </c>
      <c r="B123" s="84"/>
      <c r="C123" s="101" t="s">
        <v>333</v>
      </c>
      <c r="D123" s="39">
        <f>SUM(D124:D125)</f>
        <v>200</v>
      </c>
      <c r="E123" s="39">
        <f>SUM(E124:E125)</f>
        <v>200</v>
      </c>
      <c r="F123" s="39">
        <f>SUM(F124:F125)</f>
        <v>200</v>
      </c>
      <c r="G123" s="107"/>
    </row>
    <row r="124" spans="1:7" ht="26.4" x14ac:dyDescent="0.25">
      <c r="A124" s="74" t="s">
        <v>526</v>
      </c>
      <c r="B124" s="84" t="s">
        <v>67</v>
      </c>
      <c r="C124" s="55" t="s">
        <v>133</v>
      </c>
      <c r="D124" s="184">
        <v>50</v>
      </c>
      <c r="E124" s="184">
        <v>50</v>
      </c>
      <c r="F124" s="184">
        <v>50</v>
      </c>
      <c r="G124" s="107"/>
    </row>
    <row r="125" spans="1:7" x14ac:dyDescent="0.25">
      <c r="A125" s="74" t="s">
        <v>526</v>
      </c>
      <c r="B125" s="21" t="s">
        <v>234</v>
      </c>
      <c r="C125" s="101" t="s">
        <v>233</v>
      </c>
      <c r="D125" s="39">
        <v>150</v>
      </c>
      <c r="E125" s="39">
        <v>150</v>
      </c>
      <c r="F125" s="39">
        <v>150</v>
      </c>
      <c r="G125" s="107"/>
    </row>
    <row r="126" spans="1:7" ht="52.8" x14ac:dyDescent="0.25">
      <c r="A126" s="74">
        <v>210110680</v>
      </c>
      <c r="B126" s="84"/>
      <c r="C126" s="101" t="s">
        <v>375</v>
      </c>
      <c r="D126" s="39">
        <f>SUM(D127:D128)</f>
        <v>18200.400000000001</v>
      </c>
      <c r="E126" s="39">
        <f t="shared" ref="E126:F126" si="17">SUM(E127:E128)</f>
        <v>18200.400000000001</v>
      </c>
      <c r="F126" s="39">
        <f t="shared" si="17"/>
        <v>18200.400000000001</v>
      </c>
      <c r="G126" s="107"/>
    </row>
    <row r="127" spans="1:7" ht="26.4" x14ac:dyDescent="0.25">
      <c r="A127" s="74">
        <v>210110680</v>
      </c>
      <c r="B127" s="84" t="s">
        <v>67</v>
      </c>
      <c r="C127" s="55" t="s">
        <v>133</v>
      </c>
      <c r="D127" s="184">
        <v>5432</v>
      </c>
      <c r="E127" s="184">
        <v>5432</v>
      </c>
      <c r="F127" s="184">
        <v>5432</v>
      </c>
      <c r="G127" s="107"/>
    </row>
    <row r="128" spans="1:7" x14ac:dyDescent="0.25">
      <c r="A128" s="74">
        <v>210110680</v>
      </c>
      <c r="B128" s="21" t="s">
        <v>234</v>
      </c>
      <c r="C128" s="101" t="s">
        <v>233</v>
      </c>
      <c r="D128" s="39">
        <v>12768.4</v>
      </c>
      <c r="E128" s="39">
        <v>12768.4</v>
      </c>
      <c r="F128" s="39">
        <v>12768.4</v>
      </c>
      <c r="G128" s="107"/>
    </row>
    <row r="129" spans="1:7" ht="26.4" x14ac:dyDescent="0.25">
      <c r="A129" s="21" t="s">
        <v>265</v>
      </c>
      <c r="B129" s="21"/>
      <c r="C129" s="105" t="s">
        <v>527</v>
      </c>
      <c r="D129" s="39">
        <f>D130+D132+D134</f>
        <v>14542.399999999998</v>
      </c>
      <c r="E129" s="39">
        <f t="shared" ref="E129:F129" si="18">E130+E132+E134</f>
        <v>14542.399999999998</v>
      </c>
      <c r="F129" s="39">
        <f t="shared" si="18"/>
        <v>14542.399999999998</v>
      </c>
      <c r="G129" s="107"/>
    </row>
    <row r="130" spans="1:7" ht="26.4" x14ac:dyDescent="0.25">
      <c r="A130" s="74">
        <v>210221100</v>
      </c>
      <c r="B130" s="16"/>
      <c r="C130" s="130" t="s">
        <v>179</v>
      </c>
      <c r="D130" s="39">
        <f>D131</f>
        <v>11359.3</v>
      </c>
      <c r="E130" s="39">
        <f>E131</f>
        <v>11359.3</v>
      </c>
      <c r="F130" s="39">
        <f>F131</f>
        <v>11359.3</v>
      </c>
      <c r="G130" s="107"/>
    </row>
    <row r="131" spans="1:7" x14ac:dyDescent="0.25">
      <c r="A131" s="74">
        <v>210221100</v>
      </c>
      <c r="B131" s="21" t="s">
        <v>234</v>
      </c>
      <c r="C131" s="101" t="s">
        <v>233</v>
      </c>
      <c r="D131" s="150">
        <v>11359.3</v>
      </c>
      <c r="E131" s="150">
        <v>11359.3</v>
      </c>
      <c r="F131" s="150">
        <v>11359.3</v>
      </c>
      <c r="G131" s="107"/>
    </row>
    <row r="132" spans="1:7" ht="66" x14ac:dyDescent="0.25">
      <c r="A132" s="74">
        <v>210210690</v>
      </c>
      <c r="B132" s="21"/>
      <c r="C132" s="101" t="s">
        <v>334</v>
      </c>
      <c r="D132" s="39">
        <f>D133</f>
        <v>3151.3</v>
      </c>
      <c r="E132" s="39">
        <f>E133</f>
        <v>3151.3</v>
      </c>
      <c r="F132" s="39">
        <f>F133</f>
        <v>3151.3</v>
      </c>
      <c r="G132" s="107"/>
    </row>
    <row r="133" spans="1:7" x14ac:dyDescent="0.25">
      <c r="A133" s="74">
        <v>210210690</v>
      </c>
      <c r="B133" s="21" t="s">
        <v>234</v>
      </c>
      <c r="C133" s="101" t="s">
        <v>233</v>
      </c>
      <c r="D133" s="185">
        <v>3151.3</v>
      </c>
      <c r="E133" s="185">
        <v>3151.3</v>
      </c>
      <c r="F133" s="185">
        <v>3151.3</v>
      </c>
      <c r="G133" s="107"/>
    </row>
    <row r="134" spans="1:7" ht="52.8" x14ac:dyDescent="0.25">
      <c r="A134" s="74" t="s">
        <v>528</v>
      </c>
      <c r="B134" s="84"/>
      <c r="C134" s="101" t="s">
        <v>335</v>
      </c>
      <c r="D134" s="39">
        <f>SUM(D135:D135)</f>
        <v>31.8</v>
      </c>
      <c r="E134" s="39">
        <f>SUM(E135:E135)</f>
        <v>31.8</v>
      </c>
      <c r="F134" s="39">
        <f>SUM(F135:F135)</f>
        <v>31.8</v>
      </c>
      <c r="G134" s="107"/>
    </row>
    <row r="135" spans="1:7" x14ac:dyDescent="0.25">
      <c r="A135" s="74" t="s">
        <v>528</v>
      </c>
      <c r="B135" s="21" t="s">
        <v>234</v>
      </c>
      <c r="C135" s="101" t="s">
        <v>233</v>
      </c>
      <c r="D135" s="39">
        <v>31.8</v>
      </c>
      <c r="E135" s="39">
        <v>31.8</v>
      </c>
      <c r="F135" s="39">
        <v>31.8</v>
      </c>
      <c r="G135" s="107"/>
    </row>
    <row r="136" spans="1:7" ht="52.8" x14ac:dyDescent="0.3">
      <c r="A136" s="21" t="s">
        <v>267</v>
      </c>
      <c r="B136" s="35"/>
      <c r="C136" s="101" t="s">
        <v>266</v>
      </c>
      <c r="D136" s="41">
        <f>D137+D139</f>
        <v>258</v>
      </c>
      <c r="E136" s="41">
        <f t="shared" ref="E136:F136" si="19">E137+E139</f>
        <v>35</v>
      </c>
      <c r="F136" s="41">
        <f t="shared" si="19"/>
        <v>35</v>
      </c>
      <c r="G136" s="107"/>
    </row>
    <row r="137" spans="1:7" ht="52.8" x14ac:dyDescent="0.25">
      <c r="A137" s="156" t="s">
        <v>529</v>
      </c>
      <c r="B137" s="84"/>
      <c r="C137" s="181" t="s">
        <v>393</v>
      </c>
      <c r="D137" s="39">
        <f>D138</f>
        <v>35</v>
      </c>
      <c r="E137" s="39">
        <f>E138</f>
        <v>35</v>
      </c>
      <c r="F137" s="39">
        <f>F138</f>
        <v>35</v>
      </c>
      <c r="G137" s="107"/>
    </row>
    <row r="138" spans="1:7" x14ac:dyDescent="0.25">
      <c r="A138" s="156" t="s">
        <v>529</v>
      </c>
      <c r="B138" s="21" t="s">
        <v>234</v>
      </c>
      <c r="C138" s="101" t="s">
        <v>233</v>
      </c>
      <c r="D138" s="39">
        <v>35</v>
      </c>
      <c r="E138" s="39">
        <v>35</v>
      </c>
      <c r="F138" s="39">
        <v>35</v>
      </c>
      <c r="G138" s="107"/>
    </row>
    <row r="139" spans="1:7" ht="42.75" customHeight="1" x14ac:dyDescent="0.25">
      <c r="A139" s="186" t="s">
        <v>531</v>
      </c>
      <c r="B139" s="21"/>
      <c r="C139" s="101" t="s">
        <v>530</v>
      </c>
      <c r="D139" s="39">
        <f>D140</f>
        <v>223</v>
      </c>
      <c r="E139" s="39">
        <f>E140</f>
        <v>0</v>
      </c>
      <c r="F139" s="39">
        <f>F140</f>
        <v>0</v>
      </c>
      <c r="G139" s="107"/>
    </row>
    <row r="140" spans="1:7" x14ac:dyDescent="0.25">
      <c r="A140" s="186" t="s">
        <v>531</v>
      </c>
      <c r="B140" s="21" t="s">
        <v>234</v>
      </c>
      <c r="C140" s="101" t="s">
        <v>233</v>
      </c>
      <c r="D140" s="39">
        <v>223</v>
      </c>
      <c r="E140" s="39">
        <v>0</v>
      </c>
      <c r="F140" s="39">
        <v>0</v>
      </c>
      <c r="G140" s="107"/>
    </row>
    <row r="141" spans="1:7" ht="79.2" x14ac:dyDescent="0.3">
      <c r="A141" s="21" t="s">
        <v>532</v>
      </c>
      <c r="B141" s="35"/>
      <c r="C141" s="101" t="s">
        <v>533</v>
      </c>
      <c r="D141" s="41">
        <f t="shared" ref="D141:F142" si="20">D142</f>
        <v>245</v>
      </c>
      <c r="E141" s="41">
        <f t="shared" si="20"/>
        <v>0</v>
      </c>
      <c r="F141" s="41">
        <f t="shared" si="20"/>
        <v>0</v>
      </c>
      <c r="G141" s="107"/>
    </row>
    <row r="142" spans="1:7" ht="65.25" customHeight="1" x14ac:dyDescent="0.25">
      <c r="A142" s="186" t="s">
        <v>534</v>
      </c>
      <c r="B142" s="21"/>
      <c r="C142" s="54" t="s">
        <v>535</v>
      </c>
      <c r="D142" s="39">
        <f t="shared" si="20"/>
        <v>245</v>
      </c>
      <c r="E142" s="39">
        <f t="shared" si="20"/>
        <v>0</v>
      </c>
      <c r="F142" s="39">
        <f t="shared" si="20"/>
        <v>0</v>
      </c>
      <c r="G142" s="107"/>
    </row>
    <row r="143" spans="1:7" x14ac:dyDescent="0.25">
      <c r="A143" s="186" t="s">
        <v>534</v>
      </c>
      <c r="B143" s="21" t="s">
        <v>234</v>
      </c>
      <c r="C143" s="101" t="s">
        <v>233</v>
      </c>
      <c r="D143" s="39">
        <v>245</v>
      </c>
      <c r="E143" s="39">
        <v>0</v>
      </c>
      <c r="F143" s="39">
        <v>0</v>
      </c>
      <c r="G143" s="107"/>
    </row>
    <row r="144" spans="1:7" ht="37.5" customHeight="1" x14ac:dyDescent="0.25">
      <c r="A144" s="186" t="s">
        <v>536</v>
      </c>
      <c r="B144" s="21"/>
      <c r="C144" s="101" t="s">
        <v>537</v>
      </c>
      <c r="D144" s="39">
        <f>D145</f>
        <v>1</v>
      </c>
      <c r="E144" s="39">
        <f t="shared" ref="E144:F144" si="21">E145</f>
        <v>1</v>
      </c>
      <c r="F144" s="39">
        <f t="shared" si="21"/>
        <v>1</v>
      </c>
      <c r="G144" s="107"/>
    </row>
    <row r="145" spans="1:7" ht="48.75" customHeight="1" x14ac:dyDescent="0.25">
      <c r="A145" s="186" t="s">
        <v>539</v>
      </c>
      <c r="B145" s="21"/>
      <c r="C145" s="101" t="s">
        <v>538</v>
      </c>
      <c r="D145" s="39">
        <f>D146</f>
        <v>1</v>
      </c>
      <c r="E145" s="39">
        <f>E146</f>
        <v>1</v>
      </c>
      <c r="F145" s="39">
        <f>F146</f>
        <v>1</v>
      </c>
      <c r="G145" s="107"/>
    </row>
    <row r="146" spans="1:7" x14ac:dyDescent="0.25">
      <c r="A146" s="186" t="s">
        <v>539</v>
      </c>
      <c r="B146" s="21" t="s">
        <v>234</v>
      </c>
      <c r="C146" s="101" t="s">
        <v>233</v>
      </c>
      <c r="D146" s="39">
        <v>1</v>
      </c>
      <c r="E146" s="39">
        <v>1</v>
      </c>
      <c r="F146" s="39">
        <v>1</v>
      </c>
      <c r="G146" s="107"/>
    </row>
    <row r="147" spans="1:7" ht="26.4" x14ac:dyDescent="0.3">
      <c r="A147" s="21" t="s">
        <v>540</v>
      </c>
      <c r="B147" s="35"/>
      <c r="C147" s="105" t="s">
        <v>268</v>
      </c>
      <c r="D147" s="41">
        <f t="shared" ref="D147:F148" si="22">D148</f>
        <v>300</v>
      </c>
      <c r="E147" s="41">
        <f t="shared" si="22"/>
        <v>300</v>
      </c>
      <c r="F147" s="41">
        <f t="shared" si="22"/>
        <v>300</v>
      </c>
      <c r="G147" s="107"/>
    </row>
    <row r="148" spans="1:7" ht="52.8" x14ac:dyDescent="0.25">
      <c r="A148" s="21" t="s">
        <v>541</v>
      </c>
      <c r="B148" s="16"/>
      <c r="C148" s="101" t="s">
        <v>180</v>
      </c>
      <c r="D148" s="41">
        <f t="shared" si="22"/>
        <v>300</v>
      </c>
      <c r="E148" s="41">
        <f t="shared" si="22"/>
        <v>300</v>
      </c>
      <c r="F148" s="41">
        <f t="shared" si="22"/>
        <v>300</v>
      </c>
      <c r="G148" s="107"/>
    </row>
    <row r="149" spans="1:7" ht="39.6" x14ac:dyDescent="0.25">
      <c r="A149" s="21" t="s">
        <v>541</v>
      </c>
      <c r="B149" s="84" t="s">
        <v>220</v>
      </c>
      <c r="C149" s="101" t="s">
        <v>221</v>
      </c>
      <c r="D149" s="41">
        <v>300</v>
      </c>
      <c r="E149" s="41">
        <v>300</v>
      </c>
      <c r="F149" s="41">
        <v>300</v>
      </c>
      <c r="G149" s="107"/>
    </row>
    <row r="150" spans="1:7" ht="27" x14ac:dyDescent="0.3">
      <c r="A150" s="52" t="s">
        <v>46</v>
      </c>
      <c r="B150" s="35"/>
      <c r="C150" s="48" t="s">
        <v>209</v>
      </c>
      <c r="D150" s="58">
        <f>D151+D157</f>
        <v>1756.3</v>
      </c>
      <c r="E150" s="58">
        <f>E151+E157</f>
        <v>496.29999999999995</v>
      </c>
      <c r="F150" s="58">
        <f>F151+F157</f>
        <v>496.29999999999995</v>
      </c>
      <c r="G150" s="107"/>
    </row>
    <row r="151" spans="1:7" ht="79.8" x14ac:dyDescent="0.3">
      <c r="A151" s="21" t="s">
        <v>269</v>
      </c>
      <c r="B151" s="35"/>
      <c r="C151" s="103" t="s">
        <v>270</v>
      </c>
      <c r="D151" s="58">
        <f>D152+D154</f>
        <v>496.29999999999995</v>
      </c>
      <c r="E151" s="58">
        <f t="shared" ref="E151:F151" si="23">E152+E154</f>
        <v>496.29999999999995</v>
      </c>
      <c r="F151" s="58">
        <f t="shared" si="23"/>
        <v>496.29999999999995</v>
      </c>
      <c r="G151" s="107"/>
    </row>
    <row r="152" spans="1:7" ht="79.2" x14ac:dyDescent="0.25">
      <c r="A152" s="21" t="s">
        <v>542</v>
      </c>
      <c r="B152" s="21"/>
      <c r="C152" s="103" t="s">
        <v>182</v>
      </c>
      <c r="D152" s="39">
        <f>D153</f>
        <v>415.7</v>
      </c>
      <c r="E152" s="39">
        <f>E153</f>
        <v>415.7</v>
      </c>
      <c r="F152" s="39">
        <f>F153</f>
        <v>415.7</v>
      </c>
      <c r="G152" s="107"/>
    </row>
    <row r="153" spans="1:7" ht="39.6" x14ac:dyDescent="0.25">
      <c r="A153" s="21" t="s">
        <v>542</v>
      </c>
      <c r="B153" s="84" t="s">
        <v>220</v>
      </c>
      <c r="C153" s="101" t="s">
        <v>221</v>
      </c>
      <c r="D153" s="39">
        <v>415.7</v>
      </c>
      <c r="E153" s="39">
        <v>415.7</v>
      </c>
      <c r="F153" s="39">
        <v>415.7</v>
      </c>
      <c r="G153" s="107"/>
    </row>
    <row r="154" spans="1:7" ht="52.8" x14ac:dyDescent="0.25">
      <c r="A154" s="21" t="s">
        <v>543</v>
      </c>
      <c r="B154" s="21"/>
      <c r="C154" s="103" t="s">
        <v>64</v>
      </c>
      <c r="D154" s="39">
        <f>SUM(D155:D156)</f>
        <v>80.599999999999994</v>
      </c>
      <c r="E154" s="39">
        <f>SUM(E155:E156)</f>
        <v>80.599999999999994</v>
      </c>
      <c r="F154" s="39">
        <f>SUM(F155:F156)</f>
        <v>80.599999999999994</v>
      </c>
      <c r="G154" s="107"/>
    </row>
    <row r="155" spans="1:7" ht="26.4" x14ac:dyDescent="0.25">
      <c r="A155" s="21" t="s">
        <v>543</v>
      </c>
      <c r="B155" s="84" t="s">
        <v>67</v>
      </c>
      <c r="C155" s="55" t="s">
        <v>133</v>
      </c>
      <c r="D155" s="39">
        <v>44.6</v>
      </c>
      <c r="E155" s="39">
        <v>44.6</v>
      </c>
      <c r="F155" s="39">
        <v>44.6</v>
      </c>
      <c r="G155" s="107"/>
    </row>
    <row r="156" spans="1:7" ht="39.6" x14ac:dyDescent="0.25">
      <c r="A156" s="21" t="s">
        <v>543</v>
      </c>
      <c r="B156" s="84" t="s">
        <v>220</v>
      </c>
      <c r="C156" s="101" t="s">
        <v>221</v>
      </c>
      <c r="D156" s="39">
        <v>36</v>
      </c>
      <c r="E156" s="39">
        <v>36</v>
      </c>
      <c r="F156" s="39">
        <v>36</v>
      </c>
      <c r="G156" s="107"/>
    </row>
    <row r="157" spans="1:7" ht="31.5" customHeight="1" x14ac:dyDescent="0.25">
      <c r="A157" s="21" t="s">
        <v>435</v>
      </c>
      <c r="B157" s="84"/>
      <c r="C157" s="101" t="s">
        <v>544</v>
      </c>
      <c r="D157" s="39">
        <f t="shared" ref="D157:F158" si="24">D158</f>
        <v>1260</v>
      </c>
      <c r="E157" s="39">
        <f t="shared" si="24"/>
        <v>0</v>
      </c>
      <c r="F157" s="39">
        <f t="shared" si="24"/>
        <v>0</v>
      </c>
      <c r="G157" s="107"/>
    </row>
    <row r="158" spans="1:7" ht="39.75" customHeight="1" x14ac:dyDescent="0.25">
      <c r="A158" s="21" t="s">
        <v>435</v>
      </c>
      <c r="B158" s="84"/>
      <c r="C158" s="101" t="s">
        <v>436</v>
      </c>
      <c r="D158" s="39">
        <f t="shared" si="24"/>
        <v>1260</v>
      </c>
      <c r="E158" s="39">
        <f t="shared" si="24"/>
        <v>0</v>
      </c>
      <c r="F158" s="39">
        <f t="shared" si="24"/>
        <v>0</v>
      </c>
      <c r="G158" s="107"/>
    </row>
    <row r="159" spans="1:7" ht="39.6" x14ac:dyDescent="0.25">
      <c r="A159" s="21" t="s">
        <v>435</v>
      </c>
      <c r="B159" s="84"/>
      <c r="C159" s="101" t="s">
        <v>221</v>
      </c>
      <c r="D159" s="39">
        <v>1260</v>
      </c>
      <c r="E159" s="39">
        <v>0</v>
      </c>
      <c r="F159" s="39">
        <v>0</v>
      </c>
      <c r="G159" s="107"/>
    </row>
    <row r="160" spans="1:7" ht="26.4" x14ac:dyDescent="0.25">
      <c r="A160" s="52" t="s">
        <v>33</v>
      </c>
      <c r="B160" s="21"/>
      <c r="C160" s="48" t="s">
        <v>183</v>
      </c>
      <c r="D160" s="41">
        <f>D161+D170+D173</f>
        <v>8173.0999999999995</v>
      </c>
      <c r="E160" s="41">
        <f>E161+E170+E173</f>
        <v>7677.4</v>
      </c>
      <c r="F160" s="41">
        <f>F161+F170+F173</f>
        <v>7677.4</v>
      </c>
      <c r="G160" s="107"/>
    </row>
    <row r="161" spans="1:7" ht="26.4" x14ac:dyDescent="0.25">
      <c r="A161" s="21" t="s">
        <v>218</v>
      </c>
      <c r="B161" s="16"/>
      <c r="C161" s="105" t="s">
        <v>325</v>
      </c>
      <c r="D161" s="41">
        <f>D162+D164+D166+D168</f>
        <v>361.20000000000005</v>
      </c>
      <c r="E161" s="41">
        <f>E162+E164+E166+E168</f>
        <v>361.20000000000005</v>
      </c>
      <c r="F161" s="41">
        <f>F162+F164+F166+F168</f>
        <v>361.20000000000005</v>
      </c>
      <c r="G161" s="107"/>
    </row>
    <row r="162" spans="1:7" ht="52.8" x14ac:dyDescent="0.25">
      <c r="A162" s="188" t="s">
        <v>545</v>
      </c>
      <c r="B162" s="16"/>
      <c r="C162" s="104" t="s">
        <v>215</v>
      </c>
      <c r="D162" s="39">
        <f>D163</f>
        <v>6.6</v>
      </c>
      <c r="E162" s="39">
        <f>E163</f>
        <v>6.6</v>
      </c>
      <c r="F162" s="39">
        <f>F163</f>
        <v>6.6</v>
      </c>
      <c r="G162" s="107"/>
    </row>
    <row r="163" spans="1:7" ht="39.6" x14ac:dyDescent="0.25">
      <c r="A163" s="188" t="s">
        <v>545</v>
      </c>
      <c r="B163" s="84" t="s">
        <v>220</v>
      </c>
      <c r="C163" s="101" t="s">
        <v>221</v>
      </c>
      <c r="D163" s="41">
        <v>6.6</v>
      </c>
      <c r="E163" s="41">
        <v>6.6</v>
      </c>
      <c r="F163" s="41">
        <v>6.6</v>
      </c>
      <c r="G163" s="107"/>
    </row>
    <row r="164" spans="1:7" ht="26.4" x14ac:dyDescent="0.25">
      <c r="A164" s="188" t="s">
        <v>546</v>
      </c>
      <c r="B164" s="16"/>
      <c r="C164" s="101" t="s">
        <v>184</v>
      </c>
      <c r="D164" s="41">
        <f>D165</f>
        <v>289.60000000000002</v>
      </c>
      <c r="E164" s="41">
        <f>E165</f>
        <v>289.60000000000002</v>
      </c>
      <c r="F164" s="41">
        <f>F165</f>
        <v>289.60000000000002</v>
      </c>
      <c r="G164" s="107"/>
    </row>
    <row r="165" spans="1:7" ht="39.6" x14ac:dyDescent="0.25">
      <c r="A165" s="188" t="s">
        <v>546</v>
      </c>
      <c r="B165" s="84" t="s">
        <v>220</v>
      </c>
      <c r="C165" s="101" t="s">
        <v>221</v>
      </c>
      <c r="D165" s="41">
        <v>289.60000000000002</v>
      </c>
      <c r="E165" s="41">
        <v>289.60000000000002</v>
      </c>
      <c r="F165" s="41">
        <v>289.60000000000002</v>
      </c>
      <c r="G165" s="107"/>
    </row>
    <row r="166" spans="1:7" ht="52.8" x14ac:dyDescent="0.25">
      <c r="A166" s="188" t="s">
        <v>547</v>
      </c>
      <c r="B166" s="16"/>
      <c r="C166" s="101" t="s">
        <v>80</v>
      </c>
      <c r="D166" s="41">
        <f>D167</f>
        <v>15</v>
      </c>
      <c r="E166" s="41">
        <f>E167</f>
        <v>15</v>
      </c>
      <c r="F166" s="41">
        <f>F167</f>
        <v>15</v>
      </c>
      <c r="G166" s="107"/>
    </row>
    <row r="167" spans="1:7" ht="39.6" x14ac:dyDescent="0.25">
      <c r="A167" s="188" t="s">
        <v>547</v>
      </c>
      <c r="B167" s="84" t="s">
        <v>220</v>
      </c>
      <c r="C167" s="101" t="s">
        <v>221</v>
      </c>
      <c r="D167" s="41">
        <v>15</v>
      </c>
      <c r="E167" s="41">
        <v>15</v>
      </c>
      <c r="F167" s="41">
        <v>15</v>
      </c>
      <c r="G167" s="107"/>
    </row>
    <row r="168" spans="1:7" x14ac:dyDescent="0.25">
      <c r="A168" s="188" t="s">
        <v>548</v>
      </c>
      <c r="B168" s="84"/>
      <c r="C168" s="54" t="s">
        <v>437</v>
      </c>
      <c r="D168" s="41">
        <f>D169</f>
        <v>50</v>
      </c>
      <c r="E168" s="41">
        <f>E169</f>
        <v>50</v>
      </c>
      <c r="F168" s="41">
        <f>F169</f>
        <v>50</v>
      </c>
      <c r="G168" s="107"/>
    </row>
    <row r="169" spans="1:7" ht="39.6" x14ac:dyDescent="0.25">
      <c r="A169" s="188" t="s">
        <v>548</v>
      </c>
      <c r="B169" s="84" t="s">
        <v>220</v>
      </c>
      <c r="C169" s="101" t="s">
        <v>221</v>
      </c>
      <c r="D169" s="41">
        <v>50</v>
      </c>
      <c r="E169" s="41">
        <v>50</v>
      </c>
      <c r="F169" s="41">
        <v>50</v>
      </c>
      <c r="G169" s="107"/>
    </row>
    <row r="170" spans="1:7" ht="79.2" x14ac:dyDescent="0.25">
      <c r="A170" s="21" t="s">
        <v>271</v>
      </c>
      <c r="B170" s="16"/>
      <c r="C170" s="105" t="s">
        <v>272</v>
      </c>
      <c r="D170" s="41">
        <f t="shared" ref="D170:F171" si="25">D171</f>
        <v>7316.2</v>
      </c>
      <c r="E170" s="41">
        <f t="shared" si="25"/>
        <v>7316.2</v>
      </c>
      <c r="F170" s="41">
        <f t="shared" si="25"/>
        <v>7316.2</v>
      </c>
      <c r="G170" s="107"/>
    </row>
    <row r="171" spans="1:7" ht="39.6" x14ac:dyDescent="0.25">
      <c r="A171" s="74">
        <v>230221100</v>
      </c>
      <c r="B171" s="16"/>
      <c r="C171" s="101" t="s">
        <v>0</v>
      </c>
      <c r="D171" s="41">
        <f t="shared" si="25"/>
        <v>7316.2</v>
      </c>
      <c r="E171" s="41">
        <f t="shared" si="25"/>
        <v>7316.2</v>
      </c>
      <c r="F171" s="41">
        <f t="shared" si="25"/>
        <v>7316.2</v>
      </c>
      <c r="G171" s="107"/>
    </row>
    <row r="172" spans="1:7" x14ac:dyDescent="0.25">
      <c r="A172" s="74">
        <v>230221100</v>
      </c>
      <c r="B172" s="84" t="s">
        <v>234</v>
      </c>
      <c r="C172" s="101" t="s">
        <v>233</v>
      </c>
      <c r="D172" s="41">
        <v>7316.2</v>
      </c>
      <c r="E172" s="41">
        <v>7316.2</v>
      </c>
      <c r="F172" s="41">
        <v>7316.2</v>
      </c>
      <c r="G172" s="107"/>
    </row>
    <row r="173" spans="1:7" ht="66" x14ac:dyDescent="0.25">
      <c r="A173" s="21" t="s">
        <v>551</v>
      </c>
      <c r="B173" s="84"/>
      <c r="C173" s="101" t="s">
        <v>550</v>
      </c>
      <c r="D173" s="41">
        <f t="shared" ref="D173:F174" si="26">D174</f>
        <v>495.7</v>
      </c>
      <c r="E173" s="41">
        <f t="shared" si="26"/>
        <v>0</v>
      </c>
      <c r="F173" s="41">
        <f t="shared" si="26"/>
        <v>0</v>
      </c>
      <c r="G173" s="107"/>
    </row>
    <row r="174" spans="1:7" ht="53.25" customHeight="1" x14ac:dyDescent="0.25">
      <c r="A174" s="74">
        <v>230321210</v>
      </c>
      <c r="B174" s="84"/>
      <c r="C174" s="101" t="s">
        <v>549</v>
      </c>
      <c r="D174" s="41">
        <f t="shared" si="26"/>
        <v>495.7</v>
      </c>
      <c r="E174" s="41">
        <f t="shared" si="26"/>
        <v>0</v>
      </c>
      <c r="F174" s="41">
        <f t="shared" si="26"/>
        <v>0</v>
      </c>
      <c r="G174" s="107"/>
    </row>
    <row r="175" spans="1:7" ht="39.6" x14ac:dyDescent="0.25">
      <c r="A175" s="74">
        <v>230321210</v>
      </c>
      <c r="B175" s="84" t="s">
        <v>220</v>
      </c>
      <c r="C175" s="101" t="s">
        <v>221</v>
      </c>
      <c r="D175" s="41">
        <v>495.7</v>
      </c>
      <c r="E175" s="41">
        <v>0</v>
      </c>
      <c r="F175" s="41">
        <v>0</v>
      </c>
      <c r="G175" s="107"/>
    </row>
    <row r="176" spans="1:7" x14ac:dyDescent="0.25">
      <c r="A176" s="52" t="s">
        <v>34</v>
      </c>
      <c r="B176" s="21"/>
      <c r="C176" s="66" t="s">
        <v>49</v>
      </c>
      <c r="D176" s="58">
        <f>D177</f>
        <v>2850.4</v>
      </c>
      <c r="E176" s="58">
        <f>E177</f>
        <v>2850.4</v>
      </c>
      <c r="F176" s="58">
        <f>F177</f>
        <v>2850.4</v>
      </c>
      <c r="G176" s="107"/>
    </row>
    <row r="177" spans="1:7" ht="66" x14ac:dyDescent="0.25">
      <c r="A177" s="81">
        <v>290022200</v>
      </c>
      <c r="B177" s="21"/>
      <c r="C177" s="101" t="s">
        <v>274</v>
      </c>
      <c r="D177" s="97">
        <f>SUM(D178:D179)</f>
        <v>2850.4</v>
      </c>
      <c r="E177" s="97">
        <f>SUM(E178:E179)</f>
        <v>2850.4</v>
      </c>
      <c r="F177" s="97">
        <f>SUM(F178:F179)</f>
        <v>2850.4</v>
      </c>
      <c r="G177" s="107"/>
    </row>
    <row r="178" spans="1:7" ht="26.4" x14ac:dyDescent="0.25">
      <c r="A178" s="81">
        <v>290022200</v>
      </c>
      <c r="B178" s="16" t="s">
        <v>65</v>
      </c>
      <c r="C178" s="55" t="s">
        <v>66</v>
      </c>
      <c r="D178" s="97">
        <v>2788.9</v>
      </c>
      <c r="E178" s="97">
        <v>2788.9</v>
      </c>
      <c r="F178" s="97">
        <v>2788.9</v>
      </c>
      <c r="G178" s="107"/>
    </row>
    <row r="179" spans="1:7" ht="39.6" x14ac:dyDescent="0.25">
      <c r="A179" s="81">
        <v>290022200</v>
      </c>
      <c r="B179" s="84" t="s">
        <v>220</v>
      </c>
      <c r="C179" s="101" t="s">
        <v>221</v>
      </c>
      <c r="D179" s="41">
        <v>61.5</v>
      </c>
      <c r="E179" s="41">
        <v>61.5</v>
      </c>
      <c r="F179" s="41">
        <v>61.5</v>
      </c>
      <c r="G179" s="107"/>
    </row>
    <row r="180" spans="1:7" ht="53.25" customHeight="1" x14ac:dyDescent="0.25">
      <c r="A180" s="73" t="s">
        <v>72</v>
      </c>
      <c r="B180" s="16"/>
      <c r="C180" s="53" t="s">
        <v>439</v>
      </c>
      <c r="D180" s="99">
        <f>D181+D192</f>
        <v>8116.6</v>
      </c>
      <c r="E180" s="99">
        <f>E181+E192</f>
        <v>7666.6</v>
      </c>
      <c r="F180" s="99">
        <f>F181+F192</f>
        <v>7792.6</v>
      </c>
    </row>
    <row r="181" spans="1:7" ht="26.4" x14ac:dyDescent="0.25">
      <c r="A181" s="52" t="s">
        <v>73</v>
      </c>
      <c r="B181" s="16"/>
      <c r="C181" s="48" t="s">
        <v>161</v>
      </c>
      <c r="D181" s="96">
        <f>D182+D185</f>
        <v>7880.6</v>
      </c>
      <c r="E181" s="96">
        <f>E182+E185</f>
        <v>7466.6</v>
      </c>
      <c r="F181" s="96">
        <f>F182+F185</f>
        <v>7592.6</v>
      </c>
    </row>
    <row r="182" spans="1:7" ht="39.6" x14ac:dyDescent="0.25">
      <c r="A182" s="21" t="s">
        <v>254</v>
      </c>
      <c r="B182" s="16"/>
      <c r="C182" s="103" t="s">
        <v>255</v>
      </c>
      <c r="D182" s="102">
        <f t="shared" ref="D182:F183" si="27">D183</f>
        <v>250</v>
      </c>
      <c r="E182" s="102">
        <f t="shared" si="27"/>
        <v>250</v>
      </c>
      <c r="F182" s="102">
        <f t="shared" si="27"/>
        <v>250</v>
      </c>
    </row>
    <row r="183" spans="1:7" ht="39.6" x14ac:dyDescent="0.25">
      <c r="A183" s="84" t="s">
        <v>552</v>
      </c>
      <c r="B183" s="16"/>
      <c r="C183" s="100" t="s">
        <v>162</v>
      </c>
      <c r="D183" s="41">
        <f t="shared" si="27"/>
        <v>250</v>
      </c>
      <c r="E183" s="41">
        <f t="shared" si="27"/>
        <v>250</v>
      </c>
      <c r="F183" s="41">
        <f t="shared" si="27"/>
        <v>250</v>
      </c>
    </row>
    <row r="184" spans="1:7" ht="39.6" x14ac:dyDescent="0.25">
      <c r="A184" s="84" t="s">
        <v>552</v>
      </c>
      <c r="B184" s="84" t="s">
        <v>220</v>
      </c>
      <c r="C184" s="101" t="s">
        <v>221</v>
      </c>
      <c r="D184" s="41">
        <v>250</v>
      </c>
      <c r="E184" s="41">
        <v>250</v>
      </c>
      <c r="F184" s="41">
        <v>250</v>
      </c>
    </row>
    <row r="185" spans="1:7" ht="51.75" customHeight="1" x14ac:dyDescent="0.25">
      <c r="A185" s="21" t="s">
        <v>256</v>
      </c>
      <c r="B185" s="84"/>
      <c r="C185" s="103" t="s">
        <v>257</v>
      </c>
      <c r="D185" s="41">
        <f>D186+D188+D190</f>
        <v>7630.6</v>
      </c>
      <c r="E185" s="41">
        <f>E186+E188+E190</f>
        <v>7216.6</v>
      </c>
      <c r="F185" s="41">
        <f>F186+F188+F190</f>
        <v>7342.6</v>
      </c>
    </row>
    <row r="186" spans="1:7" ht="52.8" x14ac:dyDescent="0.25">
      <c r="A186" s="188" t="s">
        <v>553</v>
      </c>
      <c r="B186" s="16"/>
      <c r="C186" s="100" t="s">
        <v>163</v>
      </c>
      <c r="D186" s="41">
        <f>D187</f>
        <v>100</v>
      </c>
      <c r="E186" s="41">
        <f>E187</f>
        <v>100</v>
      </c>
      <c r="F186" s="41">
        <f>F187</f>
        <v>100</v>
      </c>
    </row>
    <row r="187" spans="1:7" ht="39.6" x14ac:dyDescent="0.25">
      <c r="A187" s="188" t="s">
        <v>553</v>
      </c>
      <c r="B187" s="84" t="s">
        <v>220</v>
      </c>
      <c r="C187" s="101" t="s">
        <v>221</v>
      </c>
      <c r="D187" s="41">
        <v>100</v>
      </c>
      <c r="E187" s="41">
        <v>100</v>
      </c>
      <c r="F187" s="41">
        <v>100</v>
      </c>
    </row>
    <row r="188" spans="1:7" ht="79.2" x14ac:dyDescent="0.25">
      <c r="A188" s="188" t="s">
        <v>554</v>
      </c>
      <c r="B188" s="16"/>
      <c r="C188" s="100" t="s">
        <v>164</v>
      </c>
      <c r="D188" s="41">
        <f>D189</f>
        <v>110</v>
      </c>
      <c r="E188" s="41">
        <f>E189</f>
        <v>100</v>
      </c>
      <c r="F188" s="41">
        <f>F189</f>
        <v>100</v>
      </c>
    </row>
    <row r="189" spans="1:7" ht="39.6" x14ac:dyDescent="0.25">
      <c r="A189" s="188" t="s">
        <v>554</v>
      </c>
      <c r="B189" s="84" t="s">
        <v>220</v>
      </c>
      <c r="C189" s="101" t="s">
        <v>221</v>
      </c>
      <c r="D189" s="41">
        <v>110</v>
      </c>
      <c r="E189" s="41">
        <v>100</v>
      </c>
      <c r="F189" s="41">
        <v>100</v>
      </c>
    </row>
    <row r="190" spans="1:7" ht="39.6" x14ac:dyDescent="0.25">
      <c r="A190" s="74">
        <v>310223174</v>
      </c>
      <c r="B190" s="16"/>
      <c r="C190" s="100" t="s">
        <v>165</v>
      </c>
      <c r="D190" s="41">
        <f>SUM(D191:D191)</f>
        <v>7420.6</v>
      </c>
      <c r="E190" s="41">
        <f>SUM(E191:E191)</f>
        <v>7016.6</v>
      </c>
      <c r="F190" s="41">
        <f>SUM(F191:F191)</f>
        <v>7142.6</v>
      </c>
    </row>
    <row r="191" spans="1:7" ht="39.6" x14ac:dyDescent="0.25">
      <c r="A191" s="74">
        <v>310223174</v>
      </c>
      <c r="B191" s="84" t="s">
        <v>220</v>
      </c>
      <c r="C191" s="101" t="s">
        <v>221</v>
      </c>
      <c r="D191" s="41">
        <v>7420.6</v>
      </c>
      <c r="E191" s="41">
        <v>7016.6</v>
      </c>
      <c r="F191" s="41">
        <v>7142.6</v>
      </c>
    </row>
    <row r="192" spans="1:7" ht="39.6" x14ac:dyDescent="0.25">
      <c r="A192" s="52" t="s">
        <v>167</v>
      </c>
      <c r="B192" s="16"/>
      <c r="C192" s="48" t="s">
        <v>166</v>
      </c>
      <c r="D192" s="96">
        <f>D193+D196</f>
        <v>236</v>
      </c>
      <c r="E192" s="96">
        <f>E193+E196</f>
        <v>200</v>
      </c>
      <c r="F192" s="96">
        <f>F193+F196</f>
        <v>200</v>
      </c>
    </row>
    <row r="193" spans="1:6" ht="79.2" x14ac:dyDescent="0.25">
      <c r="A193" s="21" t="s">
        <v>258</v>
      </c>
      <c r="B193" s="16"/>
      <c r="C193" s="103" t="s">
        <v>326</v>
      </c>
      <c r="D193" s="41">
        <f t="shared" ref="D193:F194" si="28">D194</f>
        <v>200</v>
      </c>
      <c r="E193" s="41">
        <f t="shared" si="28"/>
        <v>164</v>
      </c>
      <c r="F193" s="41">
        <f t="shared" si="28"/>
        <v>164</v>
      </c>
    </row>
    <row r="194" spans="1:6" ht="53.4" x14ac:dyDescent="0.3">
      <c r="A194" s="21" t="s">
        <v>555</v>
      </c>
      <c r="B194" s="30"/>
      <c r="C194" s="100" t="s">
        <v>168</v>
      </c>
      <c r="D194" s="41">
        <f t="shared" si="28"/>
        <v>200</v>
      </c>
      <c r="E194" s="41">
        <f t="shared" si="28"/>
        <v>164</v>
      </c>
      <c r="F194" s="41">
        <f t="shared" si="28"/>
        <v>164</v>
      </c>
    </row>
    <row r="195" spans="1:6" ht="39.6" x14ac:dyDescent="0.25">
      <c r="A195" s="21" t="s">
        <v>555</v>
      </c>
      <c r="B195" s="84" t="s">
        <v>220</v>
      </c>
      <c r="C195" s="101" t="s">
        <v>221</v>
      </c>
      <c r="D195" s="39">
        <v>200</v>
      </c>
      <c r="E195" s="39">
        <v>164</v>
      </c>
      <c r="F195" s="39">
        <v>164</v>
      </c>
    </row>
    <row r="196" spans="1:6" ht="26.4" x14ac:dyDescent="0.25">
      <c r="A196" s="21" t="s">
        <v>364</v>
      </c>
      <c r="B196" s="84"/>
      <c r="C196" s="103" t="s">
        <v>360</v>
      </c>
      <c r="D196" s="41">
        <f t="shared" ref="D196:F197" si="29">D197</f>
        <v>36</v>
      </c>
      <c r="E196" s="41">
        <f t="shared" si="29"/>
        <v>36</v>
      </c>
      <c r="F196" s="41">
        <f t="shared" si="29"/>
        <v>36</v>
      </c>
    </row>
    <row r="197" spans="1:6" ht="40.200000000000003" x14ac:dyDescent="0.3">
      <c r="A197" s="84" t="s">
        <v>556</v>
      </c>
      <c r="B197" s="30"/>
      <c r="C197" s="100" t="s">
        <v>171</v>
      </c>
      <c r="D197" s="41">
        <f t="shared" si="29"/>
        <v>36</v>
      </c>
      <c r="E197" s="41">
        <f t="shared" si="29"/>
        <v>36</v>
      </c>
      <c r="F197" s="41">
        <f t="shared" si="29"/>
        <v>36</v>
      </c>
    </row>
    <row r="198" spans="1:6" ht="39.6" x14ac:dyDescent="0.25">
      <c r="A198" s="84" t="s">
        <v>556</v>
      </c>
      <c r="B198" s="84" t="s">
        <v>220</v>
      </c>
      <c r="C198" s="101" t="s">
        <v>221</v>
      </c>
      <c r="D198" s="41">
        <v>36</v>
      </c>
      <c r="E198" s="41">
        <v>36</v>
      </c>
      <c r="F198" s="41">
        <v>36</v>
      </c>
    </row>
    <row r="199" spans="1:6" ht="53.4" x14ac:dyDescent="0.3">
      <c r="A199" s="76">
        <v>400000000</v>
      </c>
      <c r="B199" s="30"/>
      <c r="C199" s="64" t="s">
        <v>446</v>
      </c>
      <c r="D199" s="99">
        <f>D200+D218+D233</f>
        <v>19578.5</v>
      </c>
      <c r="E199" s="99">
        <f t="shared" ref="E199:F199" si="30">E200+E218+E233</f>
        <v>17841.5</v>
      </c>
      <c r="F199" s="99">
        <f t="shared" si="30"/>
        <v>17841.5</v>
      </c>
    </row>
    <row r="200" spans="1:6" ht="53.4" x14ac:dyDescent="0.3">
      <c r="A200" s="75">
        <v>410000000</v>
      </c>
      <c r="B200" s="30"/>
      <c r="C200" s="46" t="s">
        <v>557</v>
      </c>
      <c r="D200" s="96">
        <f>D201+D204+D209</f>
        <v>2070</v>
      </c>
      <c r="E200" s="96">
        <f t="shared" ref="E200:F200" si="31">E201+E204+E209</f>
        <v>1533</v>
      </c>
      <c r="F200" s="96">
        <f t="shared" si="31"/>
        <v>1533</v>
      </c>
    </row>
    <row r="201" spans="1:6" ht="53.4" x14ac:dyDescent="0.3">
      <c r="A201" s="74">
        <v>410100000</v>
      </c>
      <c r="B201" s="30"/>
      <c r="C201" s="100" t="s">
        <v>558</v>
      </c>
      <c r="D201" s="96">
        <f t="shared" ref="D201:F202" si="32">D202</f>
        <v>600</v>
      </c>
      <c r="E201" s="96">
        <f t="shared" si="32"/>
        <v>63</v>
      </c>
      <c r="F201" s="96">
        <f t="shared" si="32"/>
        <v>63</v>
      </c>
    </row>
    <row r="202" spans="1:6" ht="26.4" x14ac:dyDescent="0.25">
      <c r="A202" s="188" t="s">
        <v>563</v>
      </c>
      <c r="B202" s="16"/>
      <c r="C202" s="103" t="s">
        <v>173</v>
      </c>
      <c r="D202" s="39">
        <f t="shared" si="32"/>
        <v>600</v>
      </c>
      <c r="E202" s="39">
        <f t="shared" si="32"/>
        <v>63</v>
      </c>
      <c r="F202" s="39">
        <f t="shared" si="32"/>
        <v>63</v>
      </c>
    </row>
    <row r="203" spans="1:6" ht="39.6" x14ac:dyDescent="0.25">
      <c r="A203" s="188" t="s">
        <v>563</v>
      </c>
      <c r="B203" s="84" t="s">
        <v>220</v>
      </c>
      <c r="C203" s="101" t="s">
        <v>221</v>
      </c>
      <c r="D203" s="39">
        <v>600</v>
      </c>
      <c r="E203" s="39">
        <v>63</v>
      </c>
      <c r="F203" s="39">
        <v>63</v>
      </c>
    </row>
    <row r="204" spans="1:6" ht="53.4" x14ac:dyDescent="0.3">
      <c r="A204" s="74">
        <v>410200000</v>
      </c>
      <c r="B204" s="30"/>
      <c r="C204" s="100" t="s">
        <v>570</v>
      </c>
      <c r="D204" s="39">
        <f>D205+D207</f>
        <v>70</v>
      </c>
      <c r="E204" s="39">
        <f t="shared" ref="E204:F204" si="33">E205+E207</f>
        <v>70</v>
      </c>
      <c r="F204" s="39">
        <f t="shared" si="33"/>
        <v>70</v>
      </c>
    </row>
    <row r="205" spans="1:6" ht="68.25" customHeight="1" x14ac:dyDescent="0.25">
      <c r="A205" s="188" t="s">
        <v>564</v>
      </c>
      <c r="B205" s="84"/>
      <c r="C205" s="101" t="s">
        <v>565</v>
      </c>
      <c r="D205" s="39">
        <f t="shared" ref="D205:F205" si="34">D206</f>
        <v>50</v>
      </c>
      <c r="E205" s="39">
        <f t="shared" si="34"/>
        <v>50</v>
      </c>
      <c r="F205" s="39">
        <f t="shared" si="34"/>
        <v>50</v>
      </c>
    </row>
    <row r="206" spans="1:6" ht="39.6" x14ac:dyDescent="0.25">
      <c r="A206" s="188" t="s">
        <v>564</v>
      </c>
      <c r="B206" s="84" t="s">
        <v>220</v>
      </c>
      <c r="C206" s="101" t="s">
        <v>221</v>
      </c>
      <c r="D206" s="39">
        <v>50</v>
      </c>
      <c r="E206" s="39">
        <v>50</v>
      </c>
      <c r="F206" s="39">
        <v>50</v>
      </c>
    </row>
    <row r="207" spans="1:6" ht="27" customHeight="1" x14ac:dyDescent="0.25">
      <c r="A207" s="188" t="s">
        <v>566</v>
      </c>
      <c r="B207" s="84"/>
      <c r="C207" s="101" t="s">
        <v>568</v>
      </c>
      <c r="D207" s="39">
        <f>D208</f>
        <v>20</v>
      </c>
      <c r="E207" s="39">
        <f>E208</f>
        <v>20</v>
      </c>
      <c r="F207" s="39">
        <f>F208</f>
        <v>20</v>
      </c>
    </row>
    <row r="208" spans="1:6" ht="39.6" x14ac:dyDescent="0.25">
      <c r="A208" s="188" t="s">
        <v>566</v>
      </c>
      <c r="B208" s="84" t="s">
        <v>220</v>
      </c>
      <c r="C208" s="101" t="s">
        <v>221</v>
      </c>
      <c r="D208" s="39">
        <v>20</v>
      </c>
      <c r="E208" s="39">
        <v>20</v>
      </c>
      <c r="F208" s="39">
        <v>20</v>
      </c>
    </row>
    <row r="209" spans="1:6" ht="39.6" x14ac:dyDescent="0.25">
      <c r="A209" s="188" t="s">
        <v>574</v>
      </c>
      <c r="B209" s="84"/>
      <c r="C209" s="100" t="s">
        <v>571</v>
      </c>
      <c r="D209" s="39">
        <f>D210+D212+D214+D216</f>
        <v>1400</v>
      </c>
      <c r="E209" s="39">
        <f t="shared" ref="E209:F209" si="35">E210+E212+E214+E216</f>
        <v>1400</v>
      </c>
      <c r="F209" s="39">
        <f t="shared" si="35"/>
        <v>1400</v>
      </c>
    </row>
    <row r="210" spans="1:6" ht="52.5" customHeight="1" x14ac:dyDescent="0.25">
      <c r="A210" s="188" t="s">
        <v>573</v>
      </c>
      <c r="B210" s="84"/>
      <c r="C210" s="101" t="s">
        <v>572</v>
      </c>
      <c r="D210" s="39">
        <f>D211</f>
        <v>100</v>
      </c>
      <c r="E210" s="39">
        <f t="shared" ref="E210:F210" si="36">E211</f>
        <v>100</v>
      </c>
      <c r="F210" s="39">
        <f t="shared" si="36"/>
        <v>100</v>
      </c>
    </row>
    <row r="211" spans="1:6" ht="66" x14ac:dyDescent="0.25">
      <c r="A211" s="188" t="s">
        <v>573</v>
      </c>
      <c r="B211" s="16" t="s">
        <v>13</v>
      </c>
      <c r="C211" s="101" t="s">
        <v>392</v>
      </c>
      <c r="D211" s="39">
        <v>100</v>
      </c>
      <c r="E211" s="39">
        <v>100</v>
      </c>
      <c r="F211" s="39">
        <v>100</v>
      </c>
    </row>
    <row r="212" spans="1:6" ht="61.5" customHeight="1" x14ac:dyDescent="0.25">
      <c r="A212" s="188" t="s">
        <v>576</v>
      </c>
      <c r="B212" s="84"/>
      <c r="C212" s="101" t="s">
        <v>575</v>
      </c>
      <c r="D212" s="39">
        <f>D213</f>
        <v>500</v>
      </c>
      <c r="E212" s="39">
        <f t="shared" ref="E212:F212" si="37">E213</f>
        <v>500</v>
      </c>
      <c r="F212" s="39">
        <f t="shared" si="37"/>
        <v>500</v>
      </c>
    </row>
    <row r="213" spans="1:6" ht="66" x14ac:dyDescent="0.25">
      <c r="A213" s="188" t="s">
        <v>576</v>
      </c>
      <c r="B213" s="16" t="s">
        <v>13</v>
      </c>
      <c r="C213" s="101" t="s">
        <v>392</v>
      </c>
      <c r="D213" s="39">
        <v>500</v>
      </c>
      <c r="E213" s="39">
        <v>500</v>
      </c>
      <c r="F213" s="39">
        <v>500</v>
      </c>
    </row>
    <row r="214" spans="1:6" ht="88.5" customHeight="1" x14ac:dyDescent="0.25">
      <c r="A214" s="188" t="s">
        <v>577</v>
      </c>
      <c r="B214" s="84"/>
      <c r="C214" s="101" t="s">
        <v>578</v>
      </c>
      <c r="D214" s="39">
        <f>D215</f>
        <v>100</v>
      </c>
      <c r="E214" s="39">
        <f t="shared" ref="E214:F214" si="38">E215</f>
        <v>100</v>
      </c>
      <c r="F214" s="39">
        <f t="shared" si="38"/>
        <v>100</v>
      </c>
    </row>
    <row r="215" spans="1:6" ht="66" x14ac:dyDescent="0.25">
      <c r="A215" s="188" t="s">
        <v>577</v>
      </c>
      <c r="B215" s="16" t="s">
        <v>13</v>
      </c>
      <c r="C215" s="101" t="s">
        <v>392</v>
      </c>
      <c r="D215" s="39">
        <v>100</v>
      </c>
      <c r="E215" s="39">
        <v>100</v>
      </c>
      <c r="F215" s="39">
        <v>100</v>
      </c>
    </row>
    <row r="216" spans="1:6" ht="81" customHeight="1" x14ac:dyDescent="0.25">
      <c r="A216" s="188" t="s">
        <v>580</v>
      </c>
      <c r="B216" s="84"/>
      <c r="C216" s="101" t="s">
        <v>579</v>
      </c>
      <c r="D216" s="39">
        <f>D217</f>
        <v>700</v>
      </c>
      <c r="E216" s="39">
        <f t="shared" ref="E216:F216" si="39">E217</f>
        <v>700</v>
      </c>
      <c r="F216" s="39">
        <f t="shared" si="39"/>
        <v>700</v>
      </c>
    </row>
    <row r="217" spans="1:6" ht="66" x14ac:dyDescent="0.25">
      <c r="A217" s="188" t="s">
        <v>580</v>
      </c>
      <c r="B217" s="16" t="s">
        <v>13</v>
      </c>
      <c r="C217" s="101" t="s">
        <v>392</v>
      </c>
      <c r="D217" s="39">
        <v>700</v>
      </c>
      <c r="E217" s="39">
        <v>700</v>
      </c>
      <c r="F217" s="39">
        <v>700</v>
      </c>
    </row>
    <row r="218" spans="1:6" ht="53.4" x14ac:dyDescent="0.3">
      <c r="A218" s="75">
        <v>420000000</v>
      </c>
      <c r="B218" s="30"/>
      <c r="C218" s="46" t="s">
        <v>241</v>
      </c>
      <c r="D218" s="96">
        <f>D219+D228</f>
        <v>3508.5</v>
      </c>
      <c r="E218" s="96">
        <f t="shared" ref="E218:F218" si="40">E219+E228</f>
        <v>3508.5</v>
      </c>
      <c r="F218" s="96">
        <f t="shared" si="40"/>
        <v>3508.5</v>
      </c>
    </row>
    <row r="219" spans="1:6" ht="118.8" x14ac:dyDescent="0.25">
      <c r="A219" s="74">
        <v>420100000</v>
      </c>
      <c r="B219" s="16"/>
      <c r="C219" s="100" t="s">
        <v>581</v>
      </c>
      <c r="D219" s="41">
        <f>D220+D222+D224+D226</f>
        <v>2496.4</v>
      </c>
      <c r="E219" s="41">
        <f t="shared" ref="E219:F219" si="41">E220+E222+E224+E226</f>
        <v>2496.4</v>
      </c>
      <c r="F219" s="41">
        <f t="shared" si="41"/>
        <v>2496.4</v>
      </c>
    </row>
    <row r="220" spans="1:6" ht="39.6" x14ac:dyDescent="0.25">
      <c r="A220" s="74" t="s">
        <v>582</v>
      </c>
      <c r="B220" s="16"/>
      <c r="C220" s="101" t="s">
        <v>376</v>
      </c>
      <c r="D220" s="41">
        <f>D221</f>
        <v>300</v>
      </c>
      <c r="E220" s="41">
        <f t="shared" ref="E220:F220" si="42">E221</f>
        <v>300</v>
      </c>
      <c r="F220" s="41">
        <f t="shared" si="42"/>
        <v>300</v>
      </c>
    </row>
    <row r="221" spans="1:6" ht="66" x14ac:dyDescent="0.25">
      <c r="A221" s="74" t="s">
        <v>582</v>
      </c>
      <c r="B221" s="16" t="s">
        <v>20</v>
      </c>
      <c r="C221" s="103" t="s">
        <v>387</v>
      </c>
      <c r="D221" s="41">
        <v>300</v>
      </c>
      <c r="E221" s="41">
        <v>300</v>
      </c>
      <c r="F221" s="41">
        <v>300</v>
      </c>
    </row>
    <row r="222" spans="1:6" ht="75.75" customHeight="1" x14ac:dyDescent="0.25">
      <c r="A222" s="74">
        <v>420123230</v>
      </c>
      <c r="B222" s="16"/>
      <c r="C222" s="103" t="s">
        <v>583</v>
      </c>
      <c r="D222" s="41">
        <f>D223</f>
        <v>1290</v>
      </c>
      <c r="E222" s="41">
        <f t="shared" ref="E222:F222" si="43">E223</f>
        <v>1300</v>
      </c>
      <c r="F222" s="41">
        <f t="shared" si="43"/>
        <v>1300</v>
      </c>
    </row>
    <row r="223" spans="1:6" ht="39.6" x14ac:dyDescent="0.25">
      <c r="A223" s="74">
        <v>420123230</v>
      </c>
      <c r="B223" s="84" t="s">
        <v>220</v>
      </c>
      <c r="C223" s="101" t="s">
        <v>221</v>
      </c>
      <c r="D223" s="41">
        <v>1290</v>
      </c>
      <c r="E223" s="41">
        <v>1300</v>
      </c>
      <c r="F223" s="41">
        <v>1300</v>
      </c>
    </row>
    <row r="224" spans="1:6" ht="39.6" x14ac:dyDescent="0.25">
      <c r="A224" s="74">
        <v>420110320</v>
      </c>
      <c r="B224" s="150"/>
      <c r="C224" s="187" t="s">
        <v>584</v>
      </c>
      <c r="D224" s="41">
        <f>D225</f>
        <v>896.4</v>
      </c>
      <c r="E224" s="41">
        <f t="shared" ref="E224:F224" si="44">E225</f>
        <v>896.4</v>
      </c>
      <c r="F224" s="41">
        <f t="shared" si="44"/>
        <v>896.4</v>
      </c>
    </row>
    <row r="225" spans="1:6" ht="66" x14ac:dyDescent="0.25">
      <c r="A225" s="74">
        <v>420110320</v>
      </c>
      <c r="B225" s="16" t="s">
        <v>20</v>
      </c>
      <c r="C225" s="103" t="s">
        <v>387</v>
      </c>
      <c r="D225" s="41">
        <v>896.4</v>
      </c>
      <c r="E225" s="41">
        <v>896.4</v>
      </c>
      <c r="F225" s="41">
        <v>896.4</v>
      </c>
    </row>
    <row r="226" spans="1:6" ht="37.5" customHeight="1" x14ac:dyDescent="0.25">
      <c r="A226" s="74" t="s">
        <v>586</v>
      </c>
      <c r="B226" s="16"/>
      <c r="C226" s="103" t="s">
        <v>587</v>
      </c>
      <c r="D226" s="41">
        <f>D227</f>
        <v>10</v>
      </c>
      <c r="E226" s="41">
        <f t="shared" ref="E226:F226" si="45">E227</f>
        <v>0</v>
      </c>
      <c r="F226" s="41">
        <f t="shared" si="45"/>
        <v>0</v>
      </c>
    </row>
    <row r="227" spans="1:6" ht="66" x14ac:dyDescent="0.25">
      <c r="A227" s="74" t="s">
        <v>586</v>
      </c>
      <c r="B227" s="16" t="s">
        <v>20</v>
      </c>
      <c r="C227" s="103" t="s">
        <v>387</v>
      </c>
      <c r="D227" s="41">
        <v>10</v>
      </c>
      <c r="E227" s="41">
        <v>0</v>
      </c>
      <c r="F227" s="41">
        <v>0</v>
      </c>
    </row>
    <row r="228" spans="1:6" ht="102" customHeight="1" x14ac:dyDescent="0.25">
      <c r="A228" s="74">
        <v>420200000</v>
      </c>
      <c r="B228" s="16"/>
      <c r="C228" s="100" t="s">
        <v>585</v>
      </c>
      <c r="D228" s="41">
        <f>D229+D231</f>
        <v>1012.0999999999999</v>
      </c>
      <c r="E228" s="41">
        <f t="shared" ref="E228:F228" si="46">E229+E231</f>
        <v>1012.0999999999999</v>
      </c>
      <c r="F228" s="41">
        <f t="shared" si="46"/>
        <v>1012.0999999999999</v>
      </c>
    </row>
    <row r="229" spans="1:6" ht="79.2" x14ac:dyDescent="0.3">
      <c r="A229" s="74">
        <v>420223235</v>
      </c>
      <c r="B229" s="30"/>
      <c r="C229" s="101" t="s">
        <v>174</v>
      </c>
      <c r="D229" s="41">
        <f>D230</f>
        <v>575.29999999999995</v>
      </c>
      <c r="E229" s="41">
        <f>E230</f>
        <v>575.29999999999995</v>
      </c>
      <c r="F229" s="41">
        <f>F230</f>
        <v>575.29999999999995</v>
      </c>
    </row>
    <row r="230" spans="1:6" ht="39.6" x14ac:dyDescent="0.25">
      <c r="A230" s="74">
        <v>420223235</v>
      </c>
      <c r="B230" s="84" t="s">
        <v>220</v>
      </c>
      <c r="C230" s="101" t="s">
        <v>221</v>
      </c>
      <c r="D230" s="41">
        <v>575.29999999999995</v>
      </c>
      <c r="E230" s="41">
        <v>575.29999999999995</v>
      </c>
      <c r="F230" s="41">
        <v>575.29999999999995</v>
      </c>
    </row>
    <row r="231" spans="1:6" ht="79.2" x14ac:dyDescent="0.25">
      <c r="A231" s="74">
        <v>420223240</v>
      </c>
      <c r="B231" s="84"/>
      <c r="C231" s="101" t="s">
        <v>213</v>
      </c>
      <c r="D231" s="41">
        <f>D232</f>
        <v>436.8</v>
      </c>
      <c r="E231" s="41">
        <f t="shared" ref="E231:F231" si="47">E232</f>
        <v>436.8</v>
      </c>
      <c r="F231" s="41">
        <f t="shared" si="47"/>
        <v>436.8</v>
      </c>
    </row>
    <row r="232" spans="1:6" ht="39.6" x14ac:dyDescent="0.25">
      <c r="A232" s="74">
        <v>420223240</v>
      </c>
      <c r="B232" s="84"/>
      <c r="C232" s="101" t="s">
        <v>221</v>
      </c>
      <c r="D232" s="41">
        <v>436.8</v>
      </c>
      <c r="E232" s="41">
        <v>436.8</v>
      </c>
      <c r="F232" s="41">
        <v>436.8</v>
      </c>
    </row>
    <row r="233" spans="1:6" ht="130.5" customHeight="1" x14ac:dyDescent="0.25">
      <c r="A233" s="75">
        <v>430000000</v>
      </c>
      <c r="B233" s="16"/>
      <c r="C233" s="123" t="s">
        <v>588</v>
      </c>
      <c r="D233" s="39">
        <f>D234+D239</f>
        <v>14000</v>
      </c>
      <c r="E233" s="39">
        <f>E234+E239</f>
        <v>12800</v>
      </c>
      <c r="F233" s="39">
        <f>F234+F239</f>
        <v>12800</v>
      </c>
    </row>
    <row r="234" spans="1:6" s="109" customFormat="1" ht="53.4" x14ac:dyDescent="0.3">
      <c r="A234" s="74">
        <v>430100000</v>
      </c>
      <c r="B234" s="30"/>
      <c r="C234" s="100" t="s">
        <v>242</v>
      </c>
      <c r="D234" s="102">
        <f>D235+D237</f>
        <v>1180.9000000000001</v>
      </c>
      <c r="E234" s="102">
        <f t="shared" ref="E234:F234" si="48">E235+E237</f>
        <v>1180.9000000000001</v>
      </c>
      <c r="F234" s="102">
        <f t="shared" si="48"/>
        <v>1180.9000000000001</v>
      </c>
    </row>
    <row r="235" spans="1:6" ht="105.6" x14ac:dyDescent="0.25">
      <c r="A235" s="80">
        <v>430127310</v>
      </c>
      <c r="B235" s="16"/>
      <c r="C235" s="101" t="s">
        <v>351</v>
      </c>
      <c r="D235" s="41">
        <f>D236</f>
        <v>1000</v>
      </c>
      <c r="E235" s="41">
        <f>E236</f>
        <v>1000</v>
      </c>
      <c r="F235" s="41">
        <f>F236</f>
        <v>1000</v>
      </c>
    </row>
    <row r="236" spans="1:6" ht="66" x14ac:dyDescent="0.25">
      <c r="A236" s="80">
        <v>430127310</v>
      </c>
      <c r="B236" s="16" t="s">
        <v>13</v>
      </c>
      <c r="C236" s="101" t="s">
        <v>338</v>
      </c>
      <c r="D236" s="41">
        <v>1000</v>
      </c>
      <c r="E236" s="41">
        <v>1000</v>
      </c>
      <c r="F236" s="41">
        <v>1000</v>
      </c>
    </row>
    <row r="237" spans="1:6" ht="102" customHeight="1" x14ac:dyDescent="0.25">
      <c r="A237" s="80">
        <v>430127320</v>
      </c>
      <c r="B237" s="16"/>
      <c r="C237" s="101" t="s">
        <v>590</v>
      </c>
      <c r="D237" s="41">
        <f>D238</f>
        <v>180.9</v>
      </c>
      <c r="E237" s="41">
        <f t="shared" ref="E237:F237" si="49">E238</f>
        <v>180.9</v>
      </c>
      <c r="F237" s="41">
        <f t="shared" si="49"/>
        <v>180.9</v>
      </c>
    </row>
    <row r="238" spans="1:6" ht="66" x14ac:dyDescent="0.25">
      <c r="A238" s="80">
        <v>430127320</v>
      </c>
      <c r="B238" s="16" t="s">
        <v>13</v>
      </c>
      <c r="C238" s="101" t="s">
        <v>338</v>
      </c>
      <c r="D238" s="41">
        <v>180.9</v>
      </c>
      <c r="E238" s="41">
        <v>180.9</v>
      </c>
      <c r="F238" s="41">
        <v>180.9</v>
      </c>
    </row>
    <row r="239" spans="1:6" ht="39.6" x14ac:dyDescent="0.25">
      <c r="A239" s="74">
        <v>430200000</v>
      </c>
      <c r="B239" s="84"/>
      <c r="C239" s="100" t="s">
        <v>308</v>
      </c>
      <c r="D239" s="41">
        <f t="shared" ref="D239:F240" si="50">D240</f>
        <v>12819.1</v>
      </c>
      <c r="E239" s="41">
        <f t="shared" si="50"/>
        <v>11619.1</v>
      </c>
      <c r="F239" s="41">
        <f t="shared" si="50"/>
        <v>11619.1</v>
      </c>
    </row>
    <row r="240" spans="1:6" ht="49.5" customHeight="1" x14ac:dyDescent="0.25">
      <c r="A240" s="74">
        <v>430227330</v>
      </c>
      <c r="B240" s="16"/>
      <c r="C240" s="101" t="s">
        <v>175</v>
      </c>
      <c r="D240" s="41">
        <f t="shared" si="50"/>
        <v>12819.1</v>
      </c>
      <c r="E240" s="41">
        <f t="shared" si="50"/>
        <v>11619.1</v>
      </c>
      <c r="F240" s="41">
        <f t="shared" si="50"/>
        <v>11619.1</v>
      </c>
    </row>
    <row r="241" spans="1:6" ht="66" x14ac:dyDescent="0.25">
      <c r="A241" s="74">
        <v>430227330</v>
      </c>
      <c r="B241" s="16" t="s">
        <v>13</v>
      </c>
      <c r="C241" s="101" t="s">
        <v>338</v>
      </c>
      <c r="D241" s="39">
        <v>12819.1</v>
      </c>
      <c r="E241" s="39">
        <v>11619.1</v>
      </c>
      <c r="F241" s="39">
        <v>11619.1</v>
      </c>
    </row>
    <row r="242" spans="1:6" ht="36.75" customHeight="1" x14ac:dyDescent="0.25">
      <c r="A242" s="73" t="s">
        <v>158</v>
      </c>
      <c r="B242" s="16"/>
      <c r="C242" s="53" t="s">
        <v>447</v>
      </c>
      <c r="D242" s="99">
        <f>D243+D250+D265</f>
        <v>6346.5</v>
      </c>
      <c r="E242" s="99">
        <f>E243+E250+E265</f>
        <v>7017.8</v>
      </c>
      <c r="F242" s="99">
        <f>F243+F250+F265</f>
        <v>6087.7999999999993</v>
      </c>
    </row>
    <row r="243" spans="1:6" ht="39.6" x14ac:dyDescent="0.25">
      <c r="A243" s="52" t="s">
        <v>154</v>
      </c>
      <c r="B243" s="16"/>
      <c r="C243" s="48" t="s">
        <v>312</v>
      </c>
      <c r="D243" s="96">
        <f>D244+D247</f>
        <v>847.9</v>
      </c>
      <c r="E243" s="96">
        <f>E244+E247</f>
        <v>950</v>
      </c>
      <c r="F243" s="96">
        <f>F244+F247</f>
        <v>950</v>
      </c>
    </row>
    <row r="244" spans="1:6" ht="39.6" x14ac:dyDescent="0.25">
      <c r="A244" s="21" t="s">
        <v>275</v>
      </c>
      <c r="B244" s="16"/>
      <c r="C244" s="103" t="s">
        <v>277</v>
      </c>
      <c r="D244" s="96">
        <f>D245</f>
        <v>150</v>
      </c>
      <c r="E244" s="96">
        <f>E245</f>
        <v>150</v>
      </c>
      <c r="F244" s="96">
        <f>F245</f>
        <v>150</v>
      </c>
    </row>
    <row r="245" spans="1:6" ht="39.6" x14ac:dyDescent="0.3">
      <c r="A245" s="191" t="s">
        <v>591</v>
      </c>
      <c r="B245" s="3"/>
      <c r="C245" s="101" t="s">
        <v>276</v>
      </c>
      <c r="D245" s="41">
        <f>SUM(D246:D246)</f>
        <v>150</v>
      </c>
      <c r="E245" s="41">
        <f>SUM(E246:E246)</f>
        <v>150</v>
      </c>
      <c r="F245" s="41">
        <f>SUM(F246:F246)</f>
        <v>150</v>
      </c>
    </row>
    <row r="246" spans="1:6" ht="39.6" x14ac:dyDescent="0.25">
      <c r="A246" s="191" t="s">
        <v>591</v>
      </c>
      <c r="B246" s="84" t="s">
        <v>220</v>
      </c>
      <c r="C246" s="101" t="s">
        <v>221</v>
      </c>
      <c r="D246" s="41">
        <v>150</v>
      </c>
      <c r="E246" s="41">
        <v>150</v>
      </c>
      <c r="F246" s="41">
        <v>150</v>
      </c>
    </row>
    <row r="247" spans="1:6" ht="39.6" x14ac:dyDescent="0.25">
      <c r="A247" s="21" t="s">
        <v>313</v>
      </c>
      <c r="B247" s="16"/>
      <c r="C247" s="103" t="s">
        <v>278</v>
      </c>
      <c r="D247" s="96">
        <f t="shared" ref="D247:F248" si="51">D248</f>
        <v>697.9</v>
      </c>
      <c r="E247" s="96">
        <f t="shared" si="51"/>
        <v>800</v>
      </c>
      <c r="F247" s="96">
        <f t="shared" si="51"/>
        <v>800</v>
      </c>
    </row>
    <row r="248" spans="1:6" ht="26.4" x14ac:dyDescent="0.3">
      <c r="A248" s="21" t="s">
        <v>592</v>
      </c>
      <c r="B248" s="3"/>
      <c r="C248" s="101" t="s">
        <v>358</v>
      </c>
      <c r="D248" s="41">
        <f t="shared" si="51"/>
        <v>697.9</v>
      </c>
      <c r="E248" s="41">
        <f t="shared" si="51"/>
        <v>800</v>
      </c>
      <c r="F248" s="41">
        <f t="shared" si="51"/>
        <v>800</v>
      </c>
    </row>
    <row r="249" spans="1:6" ht="39.6" x14ac:dyDescent="0.25">
      <c r="A249" s="21" t="s">
        <v>592</v>
      </c>
      <c r="B249" s="84" t="s">
        <v>220</v>
      </c>
      <c r="C249" s="101" t="s">
        <v>221</v>
      </c>
      <c r="D249" s="39">
        <v>697.9</v>
      </c>
      <c r="E249" s="39">
        <v>800</v>
      </c>
      <c r="F249" s="39">
        <v>800</v>
      </c>
    </row>
    <row r="250" spans="1:6" ht="39.6" x14ac:dyDescent="0.25">
      <c r="A250" s="52" t="s">
        <v>155</v>
      </c>
      <c r="B250" s="16"/>
      <c r="C250" s="48" t="s">
        <v>152</v>
      </c>
      <c r="D250" s="96">
        <f>D251+D258</f>
        <v>1462.9</v>
      </c>
      <c r="E250" s="96">
        <f t="shared" ref="E250:F250" si="52">E251+E258</f>
        <v>2180</v>
      </c>
      <c r="F250" s="96">
        <f t="shared" si="52"/>
        <v>2223.6999999999998</v>
      </c>
    </row>
    <row r="251" spans="1:6" ht="26.4" x14ac:dyDescent="0.25">
      <c r="A251" s="21" t="s">
        <v>279</v>
      </c>
      <c r="B251" s="84"/>
      <c r="C251" s="103" t="s">
        <v>280</v>
      </c>
      <c r="D251" s="96">
        <f>D252+D254+D256</f>
        <v>400</v>
      </c>
      <c r="E251" s="96">
        <f t="shared" ref="E251:F251" si="53">E252+E254+E256</f>
        <v>270</v>
      </c>
      <c r="F251" s="96">
        <f t="shared" si="53"/>
        <v>160</v>
      </c>
    </row>
    <row r="252" spans="1:6" ht="118.8" x14ac:dyDescent="0.3">
      <c r="A252" s="80">
        <v>520123261</v>
      </c>
      <c r="B252" s="3"/>
      <c r="C252" s="101" t="s">
        <v>281</v>
      </c>
      <c r="D252" s="41">
        <f>D253</f>
        <v>0</v>
      </c>
      <c r="E252" s="41">
        <f>E253</f>
        <v>100</v>
      </c>
      <c r="F252" s="41">
        <f>F253</f>
        <v>0</v>
      </c>
    </row>
    <row r="253" spans="1:6" ht="39.6" x14ac:dyDescent="0.25">
      <c r="A253" s="80">
        <v>520123261</v>
      </c>
      <c r="B253" s="84" t="s">
        <v>220</v>
      </c>
      <c r="C253" s="101" t="s">
        <v>221</v>
      </c>
      <c r="D253" s="41">
        <v>0</v>
      </c>
      <c r="E253" s="41">
        <v>100</v>
      </c>
      <c r="F253" s="41">
        <v>0</v>
      </c>
    </row>
    <row r="254" spans="1:6" ht="39.6" x14ac:dyDescent="0.25">
      <c r="A254" s="80">
        <v>520123262</v>
      </c>
      <c r="B254" s="16"/>
      <c r="C254" s="101" t="s">
        <v>314</v>
      </c>
      <c r="D254" s="41">
        <f>D255</f>
        <v>0</v>
      </c>
      <c r="E254" s="41">
        <f>E255</f>
        <v>20</v>
      </c>
      <c r="F254" s="41">
        <f>F255</f>
        <v>0</v>
      </c>
    </row>
    <row r="255" spans="1:6" ht="39.6" x14ac:dyDescent="0.25">
      <c r="A255" s="80">
        <v>520123262</v>
      </c>
      <c r="B255" s="84" t="s">
        <v>220</v>
      </c>
      <c r="C255" s="101" t="s">
        <v>221</v>
      </c>
      <c r="D255" s="41">
        <v>0</v>
      </c>
      <c r="E255" s="41">
        <v>20</v>
      </c>
      <c r="F255" s="41">
        <v>0</v>
      </c>
    </row>
    <row r="256" spans="1:6" ht="16.5" customHeight="1" x14ac:dyDescent="0.25">
      <c r="A256" s="191" t="s">
        <v>593</v>
      </c>
      <c r="B256" s="84"/>
      <c r="C256" s="101" t="s">
        <v>594</v>
      </c>
      <c r="D256" s="41">
        <f>D257</f>
        <v>400</v>
      </c>
      <c r="E256" s="41">
        <f t="shared" ref="E256:F256" si="54">E257</f>
        <v>150</v>
      </c>
      <c r="F256" s="41">
        <f t="shared" si="54"/>
        <v>160</v>
      </c>
    </row>
    <row r="257" spans="1:6" ht="39.6" x14ac:dyDescent="0.25">
      <c r="A257" s="191" t="s">
        <v>593</v>
      </c>
      <c r="B257" s="84" t="s">
        <v>220</v>
      </c>
      <c r="C257" s="101" t="s">
        <v>221</v>
      </c>
      <c r="D257" s="41">
        <v>400</v>
      </c>
      <c r="E257" s="41">
        <v>150</v>
      </c>
      <c r="F257" s="41">
        <v>160</v>
      </c>
    </row>
    <row r="258" spans="1:6" ht="26.4" x14ac:dyDescent="0.25">
      <c r="A258" s="21" t="s">
        <v>282</v>
      </c>
      <c r="B258" s="84"/>
      <c r="C258" s="103" t="s">
        <v>595</v>
      </c>
      <c r="D258" s="41">
        <f>D259+D261+D263</f>
        <v>1062.9000000000001</v>
      </c>
      <c r="E258" s="41">
        <f t="shared" ref="E258:F258" si="55">E259+E261+E263</f>
        <v>1910</v>
      </c>
      <c r="F258" s="41">
        <f t="shared" si="55"/>
        <v>2063.6999999999998</v>
      </c>
    </row>
    <row r="259" spans="1:6" ht="39" customHeight="1" x14ac:dyDescent="0.25">
      <c r="A259" s="80">
        <v>520223264</v>
      </c>
      <c r="B259" s="84"/>
      <c r="C259" s="101" t="s">
        <v>596</v>
      </c>
      <c r="D259" s="41">
        <f>D260</f>
        <v>0</v>
      </c>
      <c r="E259" s="41">
        <f t="shared" ref="E259:F259" si="56">E260</f>
        <v>490</v>
      </c>
      <c r="F259" s="41">
        <f t="shared" si="56"/>
        <v>600</v>
      </c>
    </row>
    <row r="260" spans="1:6" ht="39.6" x14ac:dyDescent="0.25">
      <c r="A260" s="80">
        <v>520223264</v>
      </c>
      <c r="B260" s="84" t="s">
        <v>220</v>
      </c>
      <c r="C260" s="101" t="s">
        <v>221</v>
      </c>
      <c r="D260" s="41">
        <v>0</v>
      </c>
      <c r="E260" s="41">
        <v>490</v>
      </c>
      <c r="F260" s="41">
        <v>600</v>
      </c>
    </row>
    <row r="261" spans="1:6" ht="51" customHeight="1" x14ac:dyDescent="0.25">
      <c r="A261" s="80">
        <v>520223265</v>
      </c>
      <c r="B261" s="84"/>
      <c r="C261" s="101" t="s">
        <v>597</v>
      </c>
      <c r="D261" s="41">
        <f>D262</f>
        <v>1062.9000000000001</v>
      </c>
      <c r="E261" s="41">
        <f t="shared" ref="E261:F261" si="57">E262</f>
        <v>1220</v>
      </c>
      <c r="F261" s="41">
        <f t="shared" si="57"/>
        <v>1463.7</v>
      </c>
    </row>
    <row r="262" spans="1:6" x14ac:dyDescent="0.25">
      <c r="A262" s="80">
        <v>520223265</v>
      </c>
      <c r="B262" s="113" t="s">
        <v>260</v>
      </c>
      <c r="C262" s="110" t="s">
        <v>284</v>
      </c>
      <c r="D262" s="41">
        <v>1062.9000000000001</v>
      </c>
      <c r="E262" s="41">
        <v>1220</v>
      </c>
      <c r="F262" s="41">
        <v>1463.7</v>
      </c>
    </row>
    <row r="263" spans="1:6" ht="26.4" x14ac:dyDescent="0.25">
      <c r="A263" s="21" t="s">
        <v>598</v>
      </c>
      <c r="B263" s="84"/>
      <c r="C263" s="103" t="s">
        <v>285</v>
      </c>
      <c r="D263" s="41">
        <f>D264</f>
        <v>0</v>
      </c>
      <c r="E263" s="41">
        <f>E264</f>
        <v>200</v>
      </c>
      <c r="F263" s="41">
        <f>F264</f>
        <v>0</v>
      </c>
    </row>
    <row r="264" spans="1:6" ht="39.6" x14ac:dyDescent="0.25">
      <c r="A264" s="21" t="s">
        <v>598</v>
      </c>
      <c r="B264" s="84" t="s">
        <v>220</v>
      </c>
      <c r="C264" s="101" t="s">
        <v>221</v>
      </c>
      <c r="D264" s="111">
        <v>0</v>
      </c>
      <c r="E264" s="112">
        <v>200</v>
      </c>
      <c r="F264" s="112">
        <v>0</v>
      </c>
    </row>
    <row r="265" spans="1:6" ht="52.8" x14ac:dyDescent="0.25">
      <c r="A265" s="52" t="s">
        <v>156</v>
      </c>
      <c r="B265" s="16"/>
      <c r="C265" s="48" t="s">
        <v>153</v>
      </c>
      <c r="D265" s="96">
        <f>D266+D269</f>
        <v>4035.7</v>
      </c>
      <c r="E265" s="96">
        <f>E266+E269</f>
        <v>3887.8</v>
      </c>
      <c r="F265" s="96">
        <f>F266+F269</f>
        <v>2914.1</v>
      </c>
    </row>
    <row r="266" spans="1:6" ht="62.25" customHeight="1" x14ac:dyDescent="0.25">
      <c r="A266" s="21" t="s">
        <v>286</v>
      </c>
      <c r="B266" s="84"/>
      <c r="C266" s="103" t="s">
        <v>327</v>
      </c>
      <c r="D266" s="102">
        <f t="shared" ref="D266:F267" si="58">D267</f>
        <v>1635.7</v>
      </c>
      <c r="E266" s="102">
        <f t="shared" si="58"/>
        <v>1487.8</v>
      </c>
      <c r="F266" s="102">
        <f t="shared" si="58"/>
        <v>1487.8</v>
      </c>
    </row>
    <row r="267" spans="1:6" ht="66" x14ac:dyDescent="0.25">
      <c r="A267" s="80">
        <v>530123271</v>
      </c>
      <c r="B267" s="16"/>
      <c r="C267" s="101" t="s">
        <v>157</v>
      </c>
      <c r="D267" s="41">
        <f t="shared" si="58"/>
        <v>1635.7</v>
      </c>
      <c r="E267" s="41">
        <f t="shared" si="58"/>
        <v>1487.8</v>
      </c>
      <c r="F267" s="41">
        <f t="shared" si="58"/>
        <v>1487.8</v>
      </c>
    </row>
    <row r="268" spans="1:6" ht="39.6" x14ac:dyDescent="0.25">
      <c r="A268" s="80">
        <v>530123271</v>
      </c>
      <c r="B268" s="84" t="s">
        <v>220</v>
      </c>
      <c r="C268" s="101" t="s">
        <v>221</v>
      </c>
      <c r="D268" s="150">
        <v>1635.7</v>
      </c>
      <c r="E268" s="150">
        <v>1487.8</v>
      </c>
      <c r="F268" s="150">
        <v>1487.8</v>
      </c>
    </row>
    <row r="269" spans="1:6" ht="52.8" x14ac:dyDescent="0.25">
      <c r="A269" s="21" t="s">
        <v>287</v>
      </c>
      <c r="B269" s="16"/>
      <c r="C269" s="103" t="s">
        <v>599</v>
      </c>
      <c r="D269" s="41">
        <f t="shared" ref="D269:F270" si="59">D270</f>
        <v>2400</v>
      </c>
      <c r="E269" s="41">
        <f t="shared" si="59"/>
        <v>2400</v>
      </c>
      <c r="F269" s="41">
        <f t="shared" si="59"/>
        <v>1426.3</v>
      </c>
    </row>
    <row r="270" spans="1:6" ht="39" customHeight="1" x14ac:dyDescent="0.25">
      <c r="A270" s="80">
        <v>530223272</v>
      </c>
      <c r="B270" s="16"/>
      <c r="C270" s="101" t="s">
        <v>600</v>
      </c>
      <c r="D270" s="41">
        <f t="shared" si="59"/>
        <v>2400</v>
      </c>
      <c r="E270" s="41">
        <f t="shared" si="59"/>
        <v>2400</v>
      </c>
      <c r="F270" s="41">
        <f t="shared" si="59"/>
        <v>1426.3</v>
      </c>
    </row>
    <row r="271" spans="1:6" ht="39.6" x14ac:dyDescent="0.25">
      <c r="A271" s="80">
        <v>530223272</v>
      </c>
      <c r="B271" s="84" t="s">
        <v>220</v>
      </c>
      <c r="C271" s="101" t="s">
        <v>221</v>
      </c>
      <c r="D271" s="41">
        <v>2400</v>
      </c>
      <c r="E271" s="41">
        <v>2400</v>
      </c>
      <c r="F271" s="41">
        <v>1426.3</v>
      </c>
    </row>
    <row r="272" spans="1:6" ht="40.5" customHeight="1" x14ac:dyDescent="0.25">
      <c r="A272" s="78" t="s">
        <v>68</v>
      </c>
      <c r="B272" s="16"/>
      <c r="C272" s="63" t="s">
        <v>448</v>
      </c>
      <c r="D272" s="99">
        <f t="shared" ref="D272:F275" si="60">D273</f>
        <v>629.29999999999995</v>
      </c>
      <c r="E272" s="99">
        <f t="shared" si="60"/>
        <v>529.29999999999995</v>
      </c>
      <c r="F272" s="99">
        <f t="shared" si="60"/>
        <v>529.29999999999995</v>
      </c>
    </row>
    <row r="273" spans="1:7" ht="40.5" customHeight="1" x14ac:dyDescent="0.25">
      <c r="A273" s="77" t="s">
        <v>69</v>
      </c>
      <c r="B273" s="16"/>
      <c r="C273" s="60" t="s">
        <v>603</v>
      </c>
      <c r="D273" s="96">
        <f t="shared" si="60"/>
        <v>629.29999999999995</v>
      </c>
      <c r="E273" s="96">
        <f t="shared" si="60"/>
        <v>529.29999999999995</v>
      </c>
      <c r="F273" s="96">
        <f t="shared" si="60"/>
        <v>529.29999999999995</v>
      </c>
    </row>
    <row r="274" spans="1:7" ht="66" x14ac:dyDescent="0.25">
      <c r="A274" s="74">
        <v>610100000</v>
      </c>
      <c r="B274" s="16"/>
      <c r="C274" s="101" t="s">
        <v>602</v>
      </c>
      <c r="D274" s="102">
        <f>D275+D277</f>
        <v>629.29999999999995</v>
      </c>
      <c r="E274" s="102">
        <f t="shared" ref="E274:F274" si="61">E275+E277</f>
        <v>529.29999999999995</v>
      </c>
      <c r="F274" s="102">
        <f t="shared" si="61"/>
        <v>529.29999999999995</v>
      </c>
    </row>
    <row r="275" spans="1:7" ht="39.6" x14ac:dyDescent="0.25">
      <c r="A275" s="192" t="s">
        <v>601</v>
      </c>
      <c r="B275" s="16"/>
      <c r="C275" s="101" t="s">
        <v>151</v>
      </c>
      <c r="D275" s="41">
        <f t="shared" si="60"/>
        <v>620.29999999999995</v>
      </c>
      <c r="E275" s="41">
        <f t="shared" si="60"/>
        <v>520.29999999999995</v>
      </c>
      <c r="F275" s="41">
        <f t="shared" si="60"/>
        <v>520.29999999999995</v>
      </c>
    </row>
    <row r="276" spans="1:7" ht="39.6" x14ac:dyDescent="0.25">
      <c r="A276" s="192" t="s">
        <v>601</v>
      </c>
      <c r="B276" s="84" t="s">
        <v>220</v>
      </c>
      <c r="C276" s="101" t="s">
        <v>221</v>
      </c>
      <c r="D276" s="41">
        <v>620.29999999999995</v>
      </c>
      <c r="E276" s="41">
        <v>520.29999999999995</v>
      </c>
      <c r="F276" s="41">
        <v>520.29999999999995</v>
      </c>
    </row>
    <row r="277" spans="1:7" ht="30" customHeight="1" x14ac:dyDescent="0.25">
      <c r="A277" s="192" t="s">
        <v>682</v>
      </c>
      <c r="B277" s="84"/>
      <c r="C277" s="101" t="s">
        <v>683</v>
      </c>
      <c r="D277" s="41">
        <f>D278</f>
        <v>9</v>
      </c>
      <c r="E277" s="41">
        <f t="shared" ref="E277:F277" si="62">E278</f>
        <v>9</v>
      </c>
      <c r="F277" s="41">
        <f t="shared" si="62"/>
        <v>9</v>
      </c>
    </row>
    <row r="278" spans="1:7" ht="39.6" x14ac:dyDescent="0.25">
      <c r="A278" s="192" t="s">
        <v>682</v>
      </c>
      <c r="B278" s="84" t="s">
        <v>220</v>
      </c>
      <c r="C278" s="101" t="s">
        <v>221</v>
      </c>
      <c r="D278" s="41">
        <v>9</v>
      </c>
      <c r="E278" s="41">
        <v>9</v>
      </c>
      <c r="F278" s="41">
        <v>9</v>
      </c>
    </row>
    <row r="279" spans="1:7" ht="66" x14ac:dyDescent="0.25">
      <c r="A279" s="82" t="s">
        <v>35</v>
      </c>
      <c r="B279" s="16"/>
      <c r="C279" s="53" t="s">
        <v>681</v>
      </c>
      <c r="D279" s="99">
        <f>D280+D289+D298</f>
        <v>39424</v>
      </c>
      <c r="E279" s="99">
        <f t="shared" ref="E279:F279" si="63">E280+E289+E298</f>
        <v>8885</v>
      </c>
      <c r="F279" s="99">
        <f t="shared" si="63"/>
        <v>9965</v>
      </c>
    </row>
    <row r="280" spans="1:7" ht="25.5" customHeight="1" x14ac:dyDescent="0.25">
      <c r="A280" s="52" t="s">
        <v>36</v>
      </c>
      <c r="B280" s="16"/>
      <c r="C280" s="48" t="s">
        <v>687</v>
      </c>
      <c r="D280" s="96">
        <f>D281+D284</f>
        <v>483</v>
      </c>
      <c r="E280" s="96">
        <f>E281+E284</f>
        <v>485</v>
      </c>
      <c r="F280" s="96">
        <f>F281+F284</f>
        <v>565</v>
      </c>
      <c r="G280" s="107"/>
    </row>
    <row r="281" spans="1:7" ht="39.6" x14ac:dyDescent="0.25">
      <c r="A281" s="21" t="s">
        <v>244</v>
      </c>
      <c r="B281" s="16"/>
      <c r="C281" s="103" t="s">
        <v>243</v>
      </c>
      <c r="D281" s="96">
        <f t="shared" ref="D281:F282" si="64">D282</f>
        <v>443</v>
      </c>
      <c r="E281" s="96">
        <f t="shared" si="64"/>
        <v>445</v>
      </c>
      <c r="F281" s="96">
        <f t="shared" si="64"/>
        <v>445</v>
      </c>
    </row>
    <row r="282" spans="1:7" ht="26.4" x14ac:dyDescent="0.3">
      <c r="A282" s="21" t="s">
        <v>604</v>
      </c>
      <c r="B282" s="3"/>
      <c r="C282" s="101" t="s">
        <v>194</v>
      </c>
      <c r="D282" s="41">
        <f t="shared" si="64"/>
        <v>443</v>
      </c>
      <c r="E282" s="41">
        <f t="shared" si="64"/>
        <v>445</v>
      </c>
      <c r="F282" s="41">
        <f t="shared" si="64"/>
        <v>445</v>
      </c>
    </row>
    <row r="283" spans="1:7" ht="39.6" x14ac:dyDescent="0.25">
      <c r="A283" s="21" t="s">
        <v>604</v>
      </c>
      <c r="B283" s="84" t="s">
        <v>220</v>
      </c>
      <c r="C283" s="101" t="s">
        <v>221</v>
      </c>
      <c r="D283" s="41">
        <v>443</v>
      </c>
      <c r="E283" s="39">
        <v>445</v>
      </c>
      <c r="F283" s="39">
        <v>445</v>
      </c>
      <c r="G283" s="107"/>
    </row>
    <row r="284" spans="1:7" ht="39.6" x14ac:dyDescent="0.25">
      <c r="A284" s="21" t="s">
        <v>606</v>
      </c>
      <c r="B284" s="84"/>
      <c r="C284" s="103" t="s">
        <v>356</v>
      </c>
      <c r="D284" s="41">
        <f>D285+D287</f>
        <v>40</v>
      </c>
      <c r="E284" s="41">
        <f t="shared" ref="E284:F284" si="65">E285+E287</f>
        <v>40</v>
      </c>
      <c r="F284" s="41">
        <f t="shared" si="65"/>
        <v>120</v>
      </c>
      <c r="G284" s="107"/>
    </row>
    <row r="285" spans="1:7" ht="26.4" x14ac:dyDescent="0.25">
      <c r="A285" s="21" t="s">
        <v>605</v>
      </c>
      <c r="B285" s="16"/>
      <c r="C285" s="101" t="s">
        <v>355</v>
      </c>
      <c r="D285" s="41">
        <f t="shared" ref="D285:F285" si="66">D286</f>
        <v>40</v>
      </c>
      <c r="E285" s="41">
        <f t="shared" si="66"/>
        <v>40</v>
      </c>
      <c r="F285" s="41">
        <f t="shared" si="66"/>
        <v>40</v>
      </c>
      <c r="G285" s="107"/>
    </row>
    <row r="286" spans="1:7" ht="39.6" x14ac:dyDescent="0.25">
      <c r="A286" s="21" t="s">
        <v>605</v>
      </c>
      <c r="B286" s="84" t="s">
        <v>220</v>
      </c>
      <c r="C286" s="101" t="s">
        <v>221</v>
      </c>
      <c r="D286" s="41">
        <v>40</v>
      </c>
      <c r="E286" s="41">
        <v>40</v>
      </c>
      <c r="F286" s="41">
        <v>40</v>
      </c>
      <c r="G286" s="107"/>
    </row>
    <row r="287" spans="1:7" ht="39.6" x14ac:dyDescent="0.25">
      <c r="A287" s="21" t="s">
        <v>688</v>
      </c>
      <c r="B287" s="84"/>
      <c r="C287" s="101" t="s">
        <v>689</v>
      </c>
      <c r="D287" s="41">
        <f>D288</f>
        <v>0</v>
      </c>
      <c r="E287" s="41">
        <f t="shared" ref="E287:F287" si="67">E288</f>
        <v>0</v>
      </c>
      <c r="F287" s="41">
        <f t="shared" si="67"/>
        <v>80</v>
      </c>
      <c r="G287" s="107"/>
    </row>
    <row r="288" spans="1:7" ht="39.6" x14ac:dyDescent="0.25">
      <c r="A288" s="21" t="s">
        <v>688</v>
      </c>
      <c r="B288" s="84" t="s">
        <v>220</v>
      </c>
      <c r="C288" s="101" t="s">
        <v>221</v>
      </c>
      <c r="D288" s="41">
        <v>0</v>
      </c>
      <c r="E288" s="41">
        <v>0</v>
      </c>
      <c r="F288" s="41">
        <v>80</v>
      </c>
      <c r="G288" s="107"/>
    </row>
    <row r="289" spans="1:7" ht="26.4" x14ac:dyDescent="0.25">
      <c r="A289" s="52" t="s">
        <v>398</v>
      </c>
      <c r="B289" s="16"/>
      <c r="C289" s="46" t="s">
        <v>365</v>
      </c>
      <c r="D289" s="96">
        <f>D290+D295</f>
        <v>18208.900000000001</v>
      </c>
      <c r="E289" s="96">
        <f t="shared" ref="E289:F289" si="68">E290+E295</f>
        <v>2800</v>
      </c>
      <c r="F289" s="96">
        <f t="shared" si="68"/>
        <v>2900</v>
      </c>
      <c r="G289" s="107"/>
    </row>
    <row r="290" spans="1:7" ht="39.6" x14ac:dyDescent="0.25">
      <c r="A290" s="21" t="s">
        <v>607</v>
      </c>
      <c r="B290" s="16"/>
      <c r="C290" s="103" t="s">
        <v>318</v>
      </c>
      <c r="D290" s="102">
        <f>D291+D293</f>
        <v>840</v>
      </c>
      <c r="E290" s="102">
        <f t="shared" ref="E290:F290" si="69">E291+E293</f>
        <v>800</v>
      </c>
      <c r="F290" s="102">
        <f t="shared" si="69"/>
        <v>800</v>
      </c>
      <c r="G290" s="107"/>
    </row>
    <row r="291" spans="1:7" ht="36" customHeight="1" x14ac:dyDescent="0.25">
      <c r="A291" s="21" t="s">
        <v>608</v>
      </c>
      <c r="B291" s="16"/>
      <c r="C291" s="100" t="s">
        <v>195</v>
      </c>
      <c r="D291" s="41">
        <f>D292</f>
        <v>250</v>
      </c>
      <c r="E291" s="41">
        <f>E292</f>
        <v>250</v>
      </c>
      <c r="F291" s="41">
        <f>F292</f>
        <v>250</v>
      </c>
      <c r="G291" s="107"/>
    </row>
    <row r="292" spans="1:7" ht="39.6" x14ac:dyDescent="0.25">
      <c r="A292" s="21" t="s">
        <v>608</v>
      </c>
      <c r="B292" s="84" t="s">
        <v>220</v>
      </c>
      <c r="C292" s="101" t="s">
        <v>221</v>
      </c>
      <c r="D292" s="41">
        <v>250</v>
      </c>
      <c r="E292" s="41">
        <v>250</v>
      </c>
      <c r="F292" s="41">
        <v>250</v>
      </c>
      <c r="G292" s="107"/>
    </row>
    <row r="293" spans="1:7" ht="27" customHeight="1" x14ac:dyDescent="0.25">
      <c r="A293" s="21" t="s">
        <v>610</v>
      </c>
      <c r="B293" s="84"/>
      <c r="C293" s="101" t="s">
        <v>609</v>
      </c>
      <c r="D293" s="41">
        <f>D294</f>
        <v>590</v>
      </c>
      <c r="E293" s="41">
        <f t="shared" ref="E293:F293" si="70">E294</f>
        <v>550</v>
      </c>
      <c r="F293" s="41">
        <f t="shared" si="70"/>
        <v>550</v>
      </c>
      <c r="G293" s="107"/>
    </row>
    <row r="294" spans="1:7" ht="39.6" x14ac:dyDescent="0.25">
      <c r="A294" s="21" t="s">
        <v>610</v>
      </c>
      <c r="B294" s="84" t="s">
        <v>220</v>
      </c>
      <c r="C294" s="101" t="s">
        <v>221</v>
      </c>
      <c r="D294" s="41">
        <v>590</v>
      </c>
      <c r="E294" s="41">
        <v>550</v>
      </c>
      <c r="F294" s="41">
        <v>550</v>
      </c>
      <c r="G294" s="107"/>
    </row>
    <row r="295" spans="1:7" ht="39.6" x14ac:dyDescent="0.25">
      <c r="A295" s="21" t="s">
        <v>612</v>
      </c>
      <c r="B295" s="84"/>
      <c r="C295" s="103" t="s">
        <v>396</v>
      </c>
      <c r="D295" s="41">
        <f t="shared" ref="D295:F296" si="71">D296</f>
        <v>17368.900000000001</v>
      </c>
      <c r="E295" s="41">
        <f t="shared" si="71"/>
        <v>2000</v>
      </c>
      <c r="F295" s="41">
        <f t="shared" si="71"/>
        <v>2100</v>
      </c>
      <c r="G295" s="107"/>
    </row>
    <row r="296" spans="1:7" ht="26.4" x14ac:dyDescent="0.25">
      <c r="A296" s="21" t="s">
        <v>611</v>
      </c>
      <c r="B296" s="16"/>
      <c r="C296" s="101" t="s">
        <v>397</v>
      </c>
      <c r="D296" s="111">
        <f t="shared" si="71"/>
        <v>17368.900000000001</v>
      </c>
      <c r="E296" s="41">
        <f t="shared" si="71"/>
        <v>2000</v>
      </c>
      <c r="F296" s="41">
        <f t="shared" si="71"/>
        <v>2100</v>
      </c>
      <c r="G296" s="107"/>
    </row>
    <row r="297" spans="1:7" ht="39.6" x14ac:dyDescent="0.25">
      <c r="A297" s="21" t="s">
        <v>611</v>
      </c>
      <c r="B297" s="84" t="s">
        <v>220</v>
      </c>
      <c r="C297" s="101" t="s">
        <v>221</v>
      </c>
      <c r="D297" s="111">
        <v>17368.900000000001</v>
      </c>
      <c r="E297" s="41">
        <v>2000</v>
      </c>
      <c r="F297" s="41">
        <v>2100</v>
      </c>
      <c r="G297" s="107"/>
    </row>
    <row r="298" spans="1:7" ht="39.6" x14ac:dyDescent="0.25">
      <c r="A298" s="52" t="s">
        <v>37</v>
      </c>
      <c r="B298" s="16"/>
      <c r="C298" s="46" t="s">
        <v>613</v>
      </c>
      <c r="D298" s="111">
        <f>D299+D302</f>
        <v>20732.099999999999</v>
      </c>
      <c r="E298" s="111">
        <f t="shared" ref="E298:F298" si="72">E299+E302</f>
        <v>5600</v>
      </c>
      <c r="F298" s="111">
        <f t="shared" si="72"/>
        <v>6500</v>
      </c>
      <c r="G298" s="107"/>
    </row>
    <row r="299" spans="1:7" ht="49.5" customHeight="1" x14ac:dyDescent="0.25">
      <c r="A299" s="21" t="s">
        <v>245</v>
      </c>
      <c r="B299" s="16"/>
      <c r="C299" s="103" t="s">
        <v>246</v>
      </c>
      <c r="D299" s="111">
        <f>D300</f>
        <v>19821.8</v>
      </c>
      <c r="E299" s="111">
        <f t="shared" ref="E299:F300" si="73">E300</f>
        <v>1000</v>
      </c>
      <c r="F299" s="111">
        <f t="shared" si="73"/>
        <v>1000</v>
      </c>
      <c r="G299" s="107"/>
    </row>
    <row r="300" spans="1:7" ht="39.75" customHeight="1" x14ac:dyDescent="0.25">
      <c r="A300" s="21" t="s">
        <v>615</v>
      </c>
      <c r="B300" s="16"/>
      <c r="C300" s="103" t="s">
        <v>614</v>
      </c>
      <c r="D300" s="111">
        <f>D301</f>
        <v>19821.8</v>
      </c>
      <c r="E300" s="111">
        <f t="shared" si="73"/>
        <v>1000</v>
      </c>
      <c r="F300" s="111">
        <f t="shared" si="73"/>
        <v>1000</v>
      </c>
      <c r="G300" s="107"/>
    </row>
    <row r="301" spans="1:7" ht="42.75" customHeight="1" x14ac:dyDescent="0.25">
      <c r="A301" s="21" t="s">
        <v>615</v>
      </c>
      <c r="B301" s="84" t="s">
        <v>220</v>
      </c>
      <c r="C301" s="101" t="s">
        <v>221</v>
      </c>
      <c r="D301" s="111">
        <v>19821.8</v>
      </c>
      <c r="E301" s="41">
        <v>1000</v>
      </c>
      <c r="F301" s="41">
        <v>1000</v>
      </c>
      <c r="G301" s="107"/>
    </row>
    <row r="302" spans="1:7" ht="25.5" customHeight="1" x14ac:dyDescent="0.25">
      <c r="A302" s="21" t="s">
        <v>395</v>
      </c>
      <c r="B302" s="84"/>
      <c r="C302" s="103" t="s">
        <v>617</v>
      </c>
      <c r="D302" s="111">
        <f>D303</f>
        <v>910.3</v>
      </c>
      <c r="E302" s="111">
        <f t="shared" ref="E302:F303" si="74">E303</f>
        <v>4600</v>
      </c>
      <c r="F302" s="111">
        <f t="shared" si="74"/>
        <v>5500</v>
      </c>
      <c r="G302" s="107"/>
    </row>
    <row r="303" spans="1:7" ht="26.25" customHeight="1" x14ac:dyDescent="0.25">
      <c r="A303" s="21" t="s">
        <v>616</v>
      </c>
      <c r="B303" s="16"/>
      <c r="C303" s="103" t="s">
        <v>400</v>
      </c>
      <c r="D303" s="111">
        <f>D304</f>
        <v>910.3</v>
      </c>
      <c r="E303" s="111">
        <f t="shared" si="74"/>
        <v>4600</v>
      </c>
      <c r="F303" s="111">
        <f t="shared" si="74"/>
        <v>5500</v>
      </c>
      <c r="G303" s="107"/>
    </row>
    <row r="304" spans="1:7" ht="18" customHeight="1" x14ac:dyDescent="0.25">
      <c r="A304" s="21" t="s">
        <v>616</v>
      </c>
      <c r="B304" s="113" t="s">
        <v>260</v>
      </c>
      <c r="C304" s="110" t="s">
        <v>284</v>
      </c>
      <c r="D304" s="111">
        <v>910.3</v>
      </c>
      <c r="E304" s="41">
        <v>4600</v>
      </c>
      <c r="F304" s="41">
        <v>5500</v>
      </c>
      <c r="G304" s="107"/>
    </row>
    <row r="305" spans="1:7" ht="51.75" customHeight="1" x14ac:dyDescent="0.25">
      <c r="A305" s="73" t="s">
        <v>149</v>
      </c>
      <c r="B305" s="16"/>
      <c r="C305" s="63" t="s">
        <v>686</v>
      </c>
      <c r="D305" s="99">
        <f>D307</f>
        <v>300</v>
      </c>
      <c r="E305" s="99">
        <f>E307</f>
        <v>1321.4</v>
      </c>
      <c r="F305" s="99">
        <f>F307</f>
        <v>300</v>
      </c>
    </row>
    <row r="306" spans="1:7" ht="52.8" x14ac:dyDescent="0.25">
      <c r="A306" s="21" t="s">
        <v>150</v>
      </c>
      <c r="B306" s="16"/>
      <c r="C306" s="48" t="s">
        <v>618</v>
      </c>
      <c r="D306" s="96">
        <f>D307</f>
        <v>300</v>
      </c>
      <c r="E306" s="96">
        <f>E307</f>
        <v>1321.4</v>
      </c>
      <c r="F306" s="96">
        <f>F307</f>
        <v>300</v>
      </c>
    </row>
    <row r="307" spans="1:7" ht="76.5" customHeight="1" x14ac:dyDescent="0.25">
      <c r="A307" s="21" t="s">
        <v>219</v>
      </c>
      <c r="B307" s="16"/>
      <c r="C307" s="103" t="s">
        <v>619</v>
      </c>
      <c r="D307" s="102">
        <f>D308+D310+D312+D314</f>
        <v>300</v>
      </c>
      <c r="E307" s="102">
        <f t="shared" ref="E307:F307" si="75">E308+E310+E312+E314</f>
        <v>1321.4</v>
      </c>
      <c r="F307" s="102">
        <f t="shared" si="75"/>
        <v>300</v>
      </c>
    </row>
    <row r="308" spans="1:7" ht="51.75" customHeight="1" x14ac:dyDescent="0.25">
      <c r="A308" s="192" t="s">
        <v>620</v>
      </c>
      <c r="B308" s="16"/>
      <c r="C308" s="103" t="s">
        <v>684</v>
      </c>
      <c r="D308" s="39">
        <f>D309</f>
        <v>300</v>
      </c>
      <c r="E308" s="39">
        <f>E309</f>
        <v>0</v>
      </c>
      <c r="F308" s="39">
        <f>F309</f>
        <v>0</v>
      </c>
    </row>
    <row r="309" spans="1:7" ht="39.6" x14ac:dyDescent="0.25">
      <c r="A309" s="192" t="s">
        <v>620</v>
      </c>
      <c r="B309" s="84" t="s">
        <v>220</v>
      </c>
      <c r="C309" s="101" t="s">
        <v>221</v>
      </c>
      <c r="D309" s="39">
        <v>300</v>
      </c>
      <c r="E309" s="39">
        <v>0</v>
      </c>
      <c r="F309" s="39">
        <v>0</v>
      </c>
    </row>
    <row r="310" spans="1:7" ht="76.5" customHeight="1" x14ac:dyDescent="0.25">
      <c r="A310" s="74">
        <v>810123102</v>
      </c>
      <c r="B310" s="16"/>
      <c r="C310" s="103" t="s">
        <v>621</v>
      </c>
      <c r="D310" s="39">
        <f>D311</f>
        <v>0</v>
      </c>
      <c r="E310" s="39">
        <f>E311</f>
        <v>591</v>
      </c>
      <c r="F310" s="39">
        <f>F311</f>
        <v>0</v>
      </c>
    </row>
    <row r="311" spans="1:7" ht="39.6" x14ac:dyDescent="0.25">
      <c r="A311" s="74">
        <v>810123102</v>
      </c>
      <c r="B311" s="84" t="s">
        <v>220</v>
      </c>
      <c r="C311" s="101" t="s">
        <v>221</v>
      </c>
      <c r="D311" s="39">
        <v>0</v>
      </c>
      <c r="E311" s="39">
        <v>591</v>
      </c>
      <c r="F311" s="39">
        <v>0</v>
      </c>
    </row>
    <row r="312" spans="1:7" ht="65.25" customHeight="1" x14ac:dyDescent="0.25">
      <c r="A312" s="74">
        <v>810123103</v>
      </c>
      <c r="B312" s="84"/>
      <c r="C312" s="101" t="s">
        <v>622</v>
      </c>
      <c r="D312" s="39">
        <f t="shared" ref="D312:F312" si="76">D313</f>
        <v>0</v>
      </c>
      <c r="E312" s="39">
        <f t="shared" si="76"/>
        <v>435</v>
      </c>
      <c r="F312" s="39">
        <f t="shared" si="76"/>
        <v>0</v>
      </c>
    </row>
    <row r="313" spans="1:7" ht="39.6" x14ac:dyDescent="0.25">
      <c r="A313" s="74">
        <v>810123103</v>
      </c>
      <c r="B313" s="84" t="s">
        <v>220</v>
      </c>
      <c r="C313" s="101" t="s">
        <v>221</v>
      </c>
      <c r="D313" s="39">
        <v>0</v>
      </c>
      <c r="E313" s="39">
        <v>435</v>
      </c>
      <c r="F313" s="39"/>
    </row>
    <row r="314" spans="1:7" ht="81.75" customHeight="1" x14ac:dyDescent="0.25">
      <c r="A314" s="74">
        <v>810123104</v>
      </c>
      <c r="B314" s="84"/>
      <c r="C314" s="101" t="s">
        <v>623</v>
      </c>
      <c r="D314" s="39">
        <f>D315</f>
        <v>0</v>
      </c>
      <c r="E314" s="39">
        <f t="shared" ref="E314:F314" si="77">E315</f>
        <v>295.39999999999998</v>
      </c>
      <c r="F314" s="39">
        <f t="shared" si="77"/>
        <v>300</v>
      </c>
    </row>
    <row r="315" spans="1:7" ht="39.6" x14ac:dyDescent="0.25">
      <c r="A315" s="74">
        <v>810123104</v>
      </c>
      <c r="B315" s="84" t="s">
        <v>220</v>
      </c>
      <c r="C315" s="101" t="s">
        <v>221</v>
      </c>
      <c r="D315" s="39">
        <v>0</v>
      </c>
      <c r="E315" s="39">
        <v>295.39999999999998</v>
      </c>
      <c r="F315" s="39">
        <v>300</v>
      </c>
    </row>
    <row r="316" spans="1:7" ht="52.5" customHeight="1" x14ac:dyDescent="0.3">
      <c r="A316" s="119" t="s">
        <v>70</v>
      </c>
      <c r="B316" s="120"/>
      <c r="C316" s="64" t="s">
        <v>444</v>
      </c>
      <c r="D316" s="121">
        <f>D317+D337</f>
        <v>142826.72</v>
      </c>
      <c r="E316" s="121">
        <f t="shared" ref="E316:F316" si="78">E317+E337</f>
        <v>106356.9</v>
      </c>
      <c r="F316" s="121">
        <f t="shared" si="78"/>
        <v>91757.799999999988</v>
      </c>
      <c r="G316" s="107"/>
    </row>
    <row r="317" spans="1:7" ht="54" customHeight="1" x14ac:dyDescent="0.3">
      <c r="A317" s="122" t="s">
        <v>71</v>
      </c>
      <c r="B317" s="120"/>
      <c r="C317" s="123" t="s">
        <v>169</v>
      </c>
      <c r="D317" s="124">
        <f>D318</f>
        <v>116491.92</v>
      </c>
      <c r="E317" s="124">
        <f t="shared" ref="E317:F317" si="79">E318</f>
        <v>81103.899999999994</v>
      </c>
      <c r="F317" s="124">
        <f t="shared" si="79"/>
        <v>66483.7</v>
      </c>
      <c r="G317" s="107"/>
    </row>
    <row r="318" spans="1:7" ht="40.200000000000003" x14ac:dyDescent="0.3">
      <c r="A318" s="126" t="s">
        <v>310</v>
      </c>
      <c r="B318" s="120"/>
      <c r="C318" s="118" t="s">
        <v>323</v>
      </c>
      <c r="D318" s="124">
        <f>D319+D321+D323+D325+D327+D329+D331+D333+D335</f>
        <v>116491.92</v>
      </c>
      <c r="E318" s="124">
        <f t="shared" ref="E318:F318" si="80">E319+E321+E323+E325+E327+E329+E331+E333+E335</f>
        <v>81103.899999999994</v>
      </c>
      <c r="F318" s="124">
        <f t="shared" si="80"/>
        <v>66483.7</v>
      </c>
      <c r="G318" s="107"/>
    </row>
    <row r="319" spans="1:7" ht="79.8" x14ac:dyDescent="0.3">
      <c r="A319" s="79">
        <v>910123405</v>
      </c>
      <c r="B319" s="120"/>
      <c r="C319" s="118" t="s">
        <v>309</v>
      </c>
      <c r="D319" s="112">
        <f>D320</f>
        <v>15386.8</v>
      </c>
      <c r="E319" s="112">
        <f>E320</f>
        <v>15376.7</v>
      </c>
      <c r="F319" s="112">
        <f>F320</f>
        <v>8086.9</v>
      </c>
      <c r="G319" s="107"/>
    </row>
    <row r="320" spans="1:7" ht="39.6" x14ac:dyDescent="0.25">
      <c r="A320" s="79">
        <v>910123405</v>
      </c>
      <c r="B320" s="84" t="s">
        <v>220</v>
      </c>
      <c r="C320" s="101" t="s">
        <v>221</v>
      </c>
      <c r="D320" s="112">
        <v>15386.8</v>
      </c>
      <c r="E320" s="112">
        <v>15376.7</v>
      </c>
      <c r="F320" s="112">
        <v>8086.9</v>
      </c>
    </row>
    <row r="321" spans="1:7" ht="66.599999999999994" x14ac:dyDescent="0.3">
      <c r="A321" s="79">
        <v>910110520</v>
      </c>
      <c r="B321" s="120"/>
      <c r="C321" s="118" t="s">
        <v>190</v>
      </c>
      <c r="D321" s="112">
        <f>D322</f>
        <v>14385.6</v>
      </c>
      <c r="E321" s="112">
        <f>E322</f>
        <v>14961</v>
      </c>
      <c r="F321" s="112">
        <f>F322</f>
        <v>15559.4</v>
      </c>
      <c r="G321" s="107"/>
    </row>
    <row r="322" spans="1:7" ht="26.4" x14ac:dyDescent="0.25">
      <c r="A322" s="79">
        <v>910110520</v>
      </c>
      <c r="B322" s="84" t="s">
        <v>220</v>
      </c>
      <c r="C322" s="101" t="s">
        <v>12</v>
      </c>
      <c r="D322" s="183">
        <v>14385.6</v>
      </c>
      <c r="E322" s="184">
        <v>14961</v>
      </c>
      <c r="F322" s="183">
        <v>15559.4</v>
      </c>
      <c r="G322" s="107"/>
    </row>
    <row r="323" spans="1:7" ht="26.4" x14ac:dyDescent="0.25">
      <c r="A323" s="79">
        <v>910123410</v>
      </c>
      <c r="B323" s="125"/>
      <c r="C323" s="101" t="s">
        <v>191</v>
      </c>
      <c r="D323" s="112">
        <f>D324</f>
        <v>16457</v>
      </c>
      <c r="E323" s="112">
        <f>E324</f>
        <v>16457</v>
      </c>
      <c r="F323" s="112">
        <f>F324</f>
        <v>8177.3</v>
      </c>
      <c r="G323" s="107"/>
    </row>
    <row r="324" spans="1:7" ht="39.6" x14ac:dyDescent="0.25">
      <c r="A324" s="79">
        <v>910123410</v>
      </c>
      <c r="B324" s="84" t="s">
        <v>220</v>
      </c>
      <c r="C324" s="101" t="s">
        <v>221</v>
      </c>
      <c r="D324" s="112">
        <v>16457</v>
      </c>
      <c r="E324" s="112">
        <v>16457</v>
      </c>
      <c r="F324" s="112">
        <v>8177.3</v>
      </c>
    </row>
    <row r="325" spans="1:7" ht="26.4" x14ac:dyDescent="0.25">
      <c r="A325" s="79">
        <v>910123420</v>
      </c>
      <c r="B325" s="84"/>
      <c r="C325" s="157" t="s">
        <v>438</v>
      </c>
      <c r="D325" s="112">
        <f>D326</f>
        <v>12651</v>
      </c>
      <c r="E325" s="112">
        <f>E326</f>
        <v>0</v>
      </c>
      <c r="F325" s="112">
        <f>F326</f>
        <v>0</v>
      </c>
    </row>
    <row r="326" spans="1:7" ht="39.6" x14ac:dyDescent="0.25">
      <c r="A326" s="79">
        <v>910123420</v>
      </c>
      <c r="B326" s="84" t="s">
        <v>220</v>
      </c>
      <c r="C326" s="101" t="s">
        <v>221</v>
      </c>
      <c r="D326" s="112">
        <v>12651</v>
      </c>
      <c r="E326" s="112">
        <v>0</v>
      </c>
      <c r="F326" s="112">
        <v>0</v>
      </c>
    </row>
    <row r="327" spans="1:7" ht="52.8" x14ac:dyDescent="0.25">
      <c r="A327" s="79" t="s">
        <v>370</v>
      </c>
      <c r="B327" s="84"/>
      <c r="C327" s="149" t="s">
        <v>369</v>
      </c>
      <c r="D327" s="112">
        <f>D328</f>
        <v>2537.6999999999998</v>
      </c>
      <c r="E327" s="112">
        <f>E328</f>
        <v>548.5</v>
      </c>
      <c r="F327" s="112">
        <f>F328</f>
        <v>564.9</v>
      </c>
    </row>
    <row r="328" spans="1:7" ht="39.6" x14ac:dyDescent="0.25">
      <c r="A328" s="79" t="s">
        <v>370</v>
      </c>
      <c r="B328" s="84" t="s">
        <v>220</v>
      </c>
      <c r="C328" s="101" t="s">
        <v>221</v>
      </c>
      <c r="D328" s="112">
        <v>2537.6999999999998</v>
      </c>
      <c r="E328" s="112">
        <v>548.5</v>
      </c>
      <c r="F328" s="112">
        <v>564.9</v>
      </c>
    </row>
    <row r="329" spans="1:7" ht="66" x14ac:dyDescent="0.25">
      <c r="A329" s="192" t="s">
        <v>624</v>
      </c>
      <c r="B329" s="84"/>
      <c r="C329" s="149" t="s">
        <v>371</v>
      </c>
      <c r="D329" s="112">
        <f>D330</f>
        <v>2140.1</v>
      </c>
      <c r="E329" s="112">
        <f>E330</f>
        <v>2194</v>
      </c>
      <c r="F329" s="112">
        <f>F330</f>
        <v>2259.5</v>
      </c>
    </row>
    <row r="330" spans="1:7" ht="39.6" x14ac:dyDescent="0.25">
      <c r="A330" s="192" t="s">
        <v>624</v>
      </c>
      <c r="B330" s="84" t="s">
        <v>220</v>
      </c>
      <c r="C330" s="101" t="s">
        <v>221</v>
      </c>
      <c r="D330" s="183">
        <v>2140.1</v>
      </c>
      <c r="E330" s="184">
        <v>2194</v>
      </c>
      <c r="F330" s="183">
        <v>2259.5</v>
      </c>
    </row>
    <row r="331" spans="1:7" ht="26.4" x14ac:dyDescent="0.25">
      <c r="A331" s="79" t="s">
        <v>366</v>
      </c>
      <c r="B331" s="84"/>
      <c r="C331" s="101" t="s">
        <v>367</v>
      </c>
      <c r="D331" s="112">
        <f>D332</f>
        <v>9764.5</v>
      </c>
      <c r="E331" s="112">
        <f>E332</f>
        <v>6932</v>
      </c>
      <c r="F331" s="112">
        <f>F332</f>
        <v>6239.6</v>
      </c>
    </row>
    <row r="332" spans="1:7" ht="39.6" x14ac:dyDescent="0.25">
      <c r="A332" s="79" t="s">
        <v>366</v>
      </c>
      <c r="B332" s="84" t="s">
        <v>220</v>
      </c>
      <c r="C332" s="101" t="s">
        <v>221</v>
      </c>
      <c r="D332" s="112">
        <v>9764.5</v>
      </c>
      <c r="E332" s="112">
        <v>6932</v>
      </c>
      <c r="F332" s="112">
        <v>6239.6</v>
      </c>
    </row>
    <row r="333" spans="1:7" ht="26.4" x14ac:dyDescent="0.25">
      <c r="A333" s="195" t="s">
        <v>625</v>
      </c>
      <c r="B333" s="84"/>
      <c r="C333" s="101" t="s">
        <v>368</v>
      </c>
      <c r="D333" s="112">
        <f>D334</f>
        <v>23622.22</v>
      </c>
      <c r="E333" s="112">
        <f>E334</f>
        <v>24634.7</v>
      </c>
      <c r="F333" s="112">
        <f>F334</f>
        <v>25596.1</v>
      </c>
    </row>
    <row r="334" spans="1:7" ht="39.6" x14ac:dyDescent="0.25">
      <c r="A334" s="195" t="s">
        <v>625</v>
      </c>
      <c r="B334" s="84" t="s">
        <v>220</v>
      </c>
      <c r="C334" s="101" t="s">
        <v>221</v>
      </c>
      <c r="D334" s="184">
        <v>23622.22</v>
      </c>
      <c r="E334" s="183">
        <v>24634.7</v>
      </c>
      <c r="F334" s="183">
        <v>25596.1</v>
      </c>
    </row>
    <row r="335" spans="1:7" ht="26.4" x14ac:dyDescent="0.25">
      <c r="A335" s="79">
        <v>910123425</v>
      </c>
      <c r="B335" s="84"/>
      <c r="C335" s="101" t="s">
        <v>434</v>
      </c>
      <c r="D335" s="112">
        <f>D336</f>
        <v>19547</v>
      </c>
      <c r="E335" s="112">
        <f>E336</f>
        <v>0</v>
      </c>
      <c r="F335" s="112">
        <f>F336</f>
        <v>0</v>
      </c>
    </row>
    <row r="336" spans="1:7" ht="39.6" x14ac:dyDescent="0.25">
      <c r="A336" s="79">
        <v>910123425</v>
      </c>
      <c r="B336" s="84" t="s">
        <v>220</v>
      </c>
      <c r="C336" s="101" t="s">
        <v>221</v>
      </c>
      <c r="D336" s="112">
        <v>19547</v>
      </c>
      <c r="E336" s="112">
        <v>0</v>
      </c>
      <c r="F336" s="112">
        <v>0</v>
      </c>
    </row>
    <row r="337" spans="1:7" ht="66.599999999999994" x14ac:dyDescent="0.3">
      <c r="A337" s="52" t="s">
        <v>223</v>
      </c>
      <c r="B337" s="30"/>
      <c r="C337" s="46" t="s">
        <v>192</v>
      </c>
      <c r="D337" s="96">
        <f>D338</f>
        <v>26334.800000000003</v>
      </c>
      <c r="E337" s="96">
        <f t="shared" ref="E337:F337" si="81">E338</f>
        <v>25253</v>
      </c>
      <c r="F337" s="96">
        <f t="shared" si="81"/>
        <v>25274.1</v>
      </c>
    </row>
    <row r="338" spans="1:7" ht="27" x14ac:dyDescent="0.3">
      <c r="A338" s="74">
        <v>920100000</v>
      </c>
      <c r="B338" s="30"/>
      <c r="C338" s="100" t="s">
        <v>311</v>
      </c>
      <c r="D338" s="102">
        <f>D339+D341+D343+D345</f>
        <v>26334.800000000003</v>
      </c>
      <c r="E338" s="102">
        <f t="shared" ref="E338:F338" si="82">E339+E341+E343+E345</f>
        <v>25253</v>
      </c>
      <c r="F338" s="102">
        <f t="shared" si="82"/>
        <v>25274.1</v>
      </c>
    </row>
    <row r="339" spans="1:7" ht="66.599999999999994" x14ac:dyDescent="0.3">
      <c r="A339" s="74" t="s">
        <v>321</v>
      </c>
      <c r="B339" s="30"/>
      <c r="C339" s="100" t="s">
        <v>224</v>
      </c>
      <c r="D339" s="39">
        <f>D340</f>
        <v>5024.3999999999996</v>
      </c>
      <c r="E339" s="39">
        <f>E340</f>
        <v>5039.6000000000004</v>
      </c>
      <c r="F339" s="39">
        <f>F340</f>
        <v>5054.8</v>
      </c>
      <c r="G339" s="107"/>
    </row>
    <row r="340" spans="1:7" ht="39.6" x14ac:dyDescent="0.25">
      <c r="A340" s="74" t="s">
        <v>321</v>
      </c>
      <c r="B340" s="84" t="s">
        <v>220</v>
      </c>
      <c r="C340" s="101" t="s">
        <v>221</v>
      </c>
      <c r="D340" s="39">
        <v>5024.3999999999996</v>
      </c>
      <c r="E340" s="39">
        <v>5039.6000000000004</v>
      </c>
      <c r="F340" s="39">
        <v>5054.8</v>
      </c>
    </row>
    <row r="341" spans="1:7" ht="66" x14ac:dyDescent="0.25">
      <c r="A341" s="74">
        <v>920110300</v>
      </c>
      <c r="B341" s="16"/>
      <c r="C341" s="127" t="s">
        <v>328</v>
      </c>
      <c r="D341" s="39">
        <f>D342</f>
        <v>20097.5</v>
      </c>
      <c r="E341" s="39">
        <f>E342</f>
        <v>20158.400000000001</v>
      </c>
      <c r="F341" s="39">
        <f>F342</f>
        <v>20219.3</v>
      </c>
    </row>
    <row r="342" spans="1:7" ht="39.6" x14ac:dyDescent="0.25">
      <c r="A342" s="74">
        <v>920110300</v>
      </c>
      <c r="B342" s="84" t="s">
        <v>220</v>
      </c>
      <c r="C342" s="101" t="s">
        <v>221</v>
      </c>
      <c r="D342" s="184">
        <v>20097.5</v>
      </c>
      <c r="E342" s="183">
        <v>20158.400000000001</v>
      </c>
      <c r="F342" s="183">
        <v>20219.3</v>
      </c>
    </row>
    <row r="343" spans="1:7" ht="52.5" customHeight="1" x14ac:dyDescent="0.25">
      <c r="A343" s="74">
        <v>920123490</v>
      </c>
      <c r="B343" s="84"/>
      <c r="C343" s="54" t="s">
        <v>627</v>
      </c>
      <c r="D343" s="39">
        <f>D344</f>
        <v>0</v>
      </c>
      <c r="E343" s="39">
        <f t="shared" ref="E343:F343" si="83">E344</f>
        <v>55</v>
      </c>
      <c r="F343" s="39">
        <f t="shared" si="83"/>
        <v>0</v>
      </c>
    </row>
    <row r="344" spans="1:7" ht="39.6" x14ac:dyDescent="0.25">
      <c r="A344" s="74">
        <v>920123490</v>
      </c>
      <c r="B344" s="84" t="s">
        <v>220</v>
      </c>
      <c r="C344" s="101" t="s">
        <v>221</v>
      </c>
      <c r="D344" s="39">
        <v>0</v>
      </c>
      <c r="E344" s="39">
        <v>55</v>
      </c>
      <c r="F344" s="39">
        <v>0</v>
      </c>
    </row>
    <row r="345" spans="1:7" ht="66" x14ac:dyDescent="0.25">
      <c r="A345" s="74">
        <v>920123495</v>
      </c>
      <c r="B345" s="84"/>
      <c r="C345" s="54" t="s">
        <v>707</v>
      </c>
      <c r="D345" s="39">
        <f>D346</f>
        <v>1212.9000000000001</v>
      </c>
      <c r="E345" s="39">
        <f>E346</f>
        <v>0</v>
      </c>
      <c r="F345" s="39">
        <f>F346</f>
        <v>0</v>
      </c>
    </row>
    <row r="346" spans="1:7" ht="39.6" x14ac:dyDescent="0.25">
      <c r="A346" s="74">
        <v>920123495</v>
      </c>
      <c r="B346" s="84" t="s">
        <v>220</v>
      </c>
      <c r="C346" s="101" t="s">
        <v>221</v>
      </c>
      <c r="D346" s="39">
        <v>1212.9000000000001</v>
      </c>
      <c r="E346" s="39">
        <v>0</v>
      </c>
      <c r="F346" s="39">
        <v>0</v>
      </c>
    </row>
    <row r="347" spans="1:7" ht="52.8" x14ac:dyDescent="0.25">
      <c r="A347" s="73" t="s">
        <v>74</v>
      </c>
      <c r="B347" s="16"/>
      <c r="C347" s="53" t="s">
        <v>442</v>
      </c>
      <c r="D347" s="99">
        <f>D348+D352</f>
        <v>84</v>
      </c>
      <c r="E347" s="99">
        <f t="shared" ref="E347:F347" si="84">E348+E352</f>
        <v>84</v>
      </c>
      <c r="F347" s="99">
        <f t="shared" si="84"/>
        <v>84</v>
      </c>
    </row>
    <row r="348" spans="1:7" ht="52.8" x14ac:dyDescent="0.25">
      <c r="A348" s="52" t="s">
        <v>75</v>
      </c>
      <c r="B348" s="16"/>
      <c r="C348" s="60" t="s">
        <v>193</v>
      </c>
      <c r="D348" s="58">
        <f t="shared" ref="D348:F349" si="85">D349</f>
        <v>34</v>
      </c>
      <c r="E348" s="58">
        <f t="shared" si="85"/>
        <v>34</v>
      </c>
      <c r="F348" s="58">
        <f t="shared" si="85"/>
        <v>34</v>
      </c>
    </row>
    <row r="349" spans="1:7" ht="39.6" x14ac:dyDescent="0.25">
      <c r="A349" s="21" t="s">
        <v>235</v>
      </c>
      <c r="B349" s="84"/>
      <c r="C349" s="101" t="s">
        <v>361</v>
      </c>
      <c r="D349" s="41">
        <f>D350</f>
        <v>34</v>
      </c>
      <c r="E349" s="41">
        <f t="shared" si="85"/>
        <v>34</v>
      </c>
      <c r="F349" s="41">
        <f t="shared" si="85"/>
        <v>34</v>
      </c>
    </row>
    <row r="350" spans="1:7" ht="66" x14ac:dyDescent="0.25">
      <c r="A350" s="21" t="s">
        <v>628</v>
      </c>
      <c r="B350" s="16"/>
      <c r="C350" s="101" t="s">
        <v>362</v>
      </c>
      <c r="D350" s="41">
        <f>D351</f>
        <v>34</v>
      </c>
      <c r="E350" s="41">
        <f>E351</f>
        <v>34</v>
      </c>
      <c r="F350" s="41">
        <f>F351</f>
        <v>34</v>
      </c>
    </row>
    <row r="351" spans="1:7" ht="26.4" x14ac:dyDescent="0.25">
      <c r="A351" s="21" t="s">
        <v>628</v>
      </c>
      <c r="B351" s="84" t="s">
        <v>67</v>
      </c>
      <c r="C351" s="55" t="s">
        <v>133</v>
      </c>
      <c r="D351" s="41">
        <v>34</v>
      </c>
      <c r="E351" s="41">
        <v>34</v>
      </c>
      <c r="F351" s="41">
        <v>34</v>
      </c>
    </row>
    <row r="352" spans="1:7" ht="79.2" x14ac:dyDescent="0.25">
      <c r="A352" s="122" t="s">
        <v>629</v>
      </c>
      <c r="B352" s="125"/>
      <c r="C352" s="196" t="s">
        <v>185</v>
      </c>
      <c r="D352" s="124">
        <f>D353</f>
        <v>50</v>
      </c>
      <c r="E352" s="124">
        <f>E353</f>
        <v>50</v>
      </c>
      <c r="F352" s="124">
        <f>F353</f>
        <v>50</v>
      </c>
    </row>
    <row r="353" spans="1:6" ht="52.8" x14ac:dyDescent="0.25">
      <c r="A353" s="21" t="s">
        <v>630</v>
      </c>
      <c r="B353" s="125"/>
      <c r="C353" s="110" t="s">
        <v>331</v>
      </c>
      <c r="D353" s="184">
        <f>D354+D356</f>
        <v>50</v>
      </c>
      <c r="E353" s="184">
        <f>E354+E356</f>
        <v>50</v>
      </c>
      <c r="F353" s="184">
        <f>F354+F356</f>
        <v>50</v>
      </c>
    </row>
    <row r="354" spans="1:6" ht="82.5" customHeight="1" x14ac:dyDescent="0.25">
      <c r="A354" s="79">
        <v>1020123085</v>
      </c>
      <c r="B354" s="125"/>
      <c r="C354" s="101" t="s">
        <v>186</v>
      </c>
      <c r="D354" s="111">
        <f>D355</f>
        <v>5</v>
      </c>
      <c r="E354" s="111">
        <f>E355</f>
        <v>5</v>
      </c>
      <c r="F354" s="111">
        <f>F355</f>
        <v>5</v>
      </c>
    </row>
    <row r="355" spans="1:6" ht="39.6" x14ac:dyDescent="0.25">
      <c r="A355" s="79">
        <v>1020123085</v>
      </c>
      <c r="B355" s="113" t="s">
        <v>220</v>
      </c>
      <c r="C355" s="101" t="s">
        <v>221</v>
      </c>
      <c r="D355" s="111">
        <v>5</v>
      </c>
      <c r="E355" s="111">
        <v>5</v>
      </c>
      <c r="F355" s="111">
        <v>5</v>
      </c>
    </row>
    <row r="356" spans="1:6" x14ac:dyDescent="0.25">
      <c r="A356" s="79">
        <v>1020123086</v>
      </c>
      <c r="B356" s="125"/>
      <c r="C356" s="101" t="s">
        <v>187</v>
      </c>
      <c r="D356" s="111">
        <f>D357</f>
        <v>45</v>
      </c>
      <c r="E356" s="111">
        <f>E357</f>
        <v>45</v>
      </c>
      <c r="F356" s="111">
        <f>F357</f>
        <v>45</v>
      </c>
    </row>
    <row r="357" spans="1:6" ht="39.6" x14ac:dyDescent="0.25">
      <c r="A357" s="79">
        <v>1020123086</v>
      </c>
      <c r="B357" s="113" t="s">
        <v>220</v>
      </c>
      <c r="C357" s="101" t="s">
        <v>221</v>
      </c>
      <c r="D357" s="111">
        <v>45</v>
      </c>
      <c r="E357" s="111">
        <v>45</v>
      </c>
      <c r="F357" s="111">
        <v>45</v>
      </c>
    </row>
    <row r="358" spans="1:6" ht="66" x14ac:dyDescent="0.25">
      <c r="A358" s="73" t="s">
        <v>53</v>
      </c>
      <c r="B358" s="16"/>
      <c r="C358" s="64" t="s">
        <v>441</v>
      </c>
      <c r="D358" s="59">
        <f>D359+D365+D370+D376</f>
        <v>3064.5</v>
      </c>
      <c r="E358" s="59">
        <f>E359+E365+E370+E376</f>
        <v>1500</v>
      </c>
      <c r="F358" s="59">
        <f>F359+F365+F370+F376</f>
        <v>1500</v>
      </c>
    </row>
    <row r="359" spans="1:6" ht="52.8" x14ac:dyDescent="0.25">
      <c r="A359" s="52" t="s">
        <v>54</v>
      </c>
      <c r="B359" s="16"/>
      <c r="C359" s="48" t="s">
        <v>211</v>
      </c>
      <c r="D359" s="96">
        <f>D361+D363</f>
        <v>85</v>
      </c>
      <c r="E359" s="96">
        <f>E361+E363</f>
        <v>80</v>
      </c>
      <c r="F359" s="96">
        <f>F361+F363</f>
        <v>80</v>
      </c>
    </row>
    <row r="360" spans="1:6" ht="66" x14ac:dyDescent="0.25">
      <c r="A360" s="21" t="s">
        <v>227</v>
      </c>
      <c r="B360" s="16"/>
      <c r="C360" s="103" t="s">
        <v>307</v>
      </c>
      <c r="D360" s="102">
        <f>D361+D363</f>
        <v>85</v>
      </c>
      <c r="E360" s="102">
        <f>E361+E363</f>
        <v>80</v>
      </c>
      <c r="F360" s="102">
        <f>F361+F363</f>
        <v>80</v>
      </c>
    </row>
    <row r="361" spans="1:6" ht="26.4" x14ac:dyDescent="0.25">
      <c r="A361" s="74">
        <v>1110123305</v>
      </c>
      <c r="B361" s="16"/>
      <c r="C361" s="103" t="s">
        <v>226</v>
      </c>
      <c r="D361" s="39">
        <f>D362</f>
        <v>60</v>
      </c>
      <c r="E361" s="39">
        <f>E362</f>
        <v>40</v>
      </c>
      <c r="F361" s="39">
        <f>F362</f>
        <v>40</v>
      </c>
    </row>
    <row r="362" spans="1:6" ht="39.6" x14ac:dyDescent="0.25">
      <c r="A362" s="74">
        <v>1110123305</v>
      </c>
      <c r="B362" s="84" t="s">
        <v>220</v>
      </c>
      <c r="C362" s="101" t="s">
        <v>221</v>
      </c>
      <c r="D362" s="39">
        <v>60</v>
      </c>
      <c r="E362" s="39">
        <v>40</v>
      </c>
      <c r="F362" s="39">
        <v>40</v>
      </c>
    </row>
    <row r="363" spans="1:6" ht="52.8" x14ac:dyDescent="0.25">
      <c r="A363" s="74">
        <v>1110123310</v>
      </c>
      <c r="B363" s="16"/>
      <c r="C363" s="103" t="s">
        <v>214</v>
      </c>
      <c r="D363" s="41">
        <f>D364</f>
        <v>25</v>
      </c>
      <c r="E363" s="41">
        <f>E364</f>
        <v>40</v>
      </c>
      <c r="F363" s="41">
        <f>F364</f>
        <v>40</v>
      </c>
    </row>
    <row r="364" spans="1:6" ht="39.6" x14ac:dyDescent="0.25">
      <c r="A364" s="74">
        <v>1110123310</v>
      </c>
      <c r="B364" s="84" t="s">
        <v>220</v>
      </c>
      <c r="C364" s="101" t="s">
        <v>221</v>
      </c>
      <c r="D364" s="41">
        <v>25</v>
      </c>
      <c r="E364" s="41">
        <v>40</v>
      </c>
      <c r="F364" s="41">
        <v>40</v>
      </c>
    </row>
    <row r="365" spans="1:6" ht="39.6" x14ac:dyDescent="0.25">
      <c r="A365" s="52" t="s">
        <v>55</v>
      </c>
      <c r="B365" s="84"/>
      <c r="C365" s="48" t="s">
        <v>207</v>
      </c>
      <c r="D365" s="41">
        <f t="shared" ref="D365:F366" si="86">D366</f>
        <v>2459.5</v>
      </c>
      <c r="E365" s="41">
        <f t="shared" si="86"/>
        <v>1400</v>
      </c>
      <c r="F365" s="41">
        <f t="shared" si="86"/>
        <v>1400</v>
      </c>
    </row>
    <row r="366" spans="1:6" ht="52.8" x14ac:dyDescent="0.25">
      <c r="A366" s="21" t="s">
        <v>228</v>
      </c>
      <c r="B366" s="84"/>
      <c r="C366" s="103" t="s">
        <v>319</v>
      </c>
      <c r="D366" s="41">
        <f t="shared" si="86"/>
        <v>2459.5</v>
      </c>
      <c r="E366" s="41">
        <f t="shared" si="86"/>
        <v>1400</v>
      </c>
      <c r="F366" s="41">
        <f t="shared" si="86"/>
        <v>1400</v>
      </c>
    </row>
    <row r="367" spans="1:6" ht="39.6" x14ac:dyDescent="0.25">
      <c r="A367" s="74">
        <v>1120123315</v>
      </c>
      <c r="B367" s="16"/>
      <c r="C367" s="101" t="s">
        <v>631</v>
      </c>
      <c r="D367" s="41">
        <f>SUM(D368:D369)</f>
        <v>2459.5</v>
      </c>
      <c r="E367" s="41">
        <f>SUM(E368:E369)</f>
        <v>1400</v>
      </c>
      <c r="F367" s="41">
        <f>SUM(F368:F369)</f>
        <v>1400</v>
      </c>
    </row>
    <row r="368" spans="1:6" ht="26.4" x14ac:dyDescent="0.25">
      <c r="A368" s="74">
        <v>1120123315</v>
      </c>
      <c r="B368" s="84" t="s">
        <v>67</v>
      </c>
      <c r="C368" s="55" t="s">
        <v>133</v>
      </c>
      <c r="D368" s="41">
        <v>51.2</v>
      </c>
      <c r="E368" s="41">
        <v>51.2</v>
      </c>
      <c r="F368" s="41">
        <v>51.2</v>
      </c>
    </row>
    <row r="369" spans="1:7" ht="39.6" x14ac:dyDescent="0.25">
      <c r="A369" s="74">
        <v>1120123315</v>
      </c>
      <c r="B369" s="84" t="s">
        <v>220</v>
      </c>
      <c r="C369" s="101" t="s">
        <v>221</v>
      </c>
      <c r="D369" s="41">
        <v>2408.3000000000002</v>
      </c>
      <c r="E369" s="41">
        <v>1348.8</v>
      </c>
      <c r="F369" s="41">
        <v>1348.8</v>
      </c>
    </row>
    <row r="370" spans="1:7" ht="39" customHeight="1" x14ac:dyDescent="0.25">
      <c r="A370" s="52" t="s">
        <v>56</v>
      </c>
      <c r="B370" s="16"/>
      <c r="C370" s="48" t="s">
        <v>262</v>
      </c>
      <c r="D370" s="96">
        <f>D371</f>
        <v>5</v>
      </c>
      <c r="E370" s="96">
        <f>E371</f>
        <v>5</v>
      </c>
      <c r="F370" s="96">
        <f>F371</f>
        <v>5</v>
      </c>
    </row>
    <row r="371" spans="1:7" ht="66" x14ac:dyDescent="0.25">
      <c r="A371" s="21" t="s">
        <v>229</v>
      </c>
      <c r="B371" s="16"/>
      <c r="C371" s="103" t="s">
        <v>329</v>
      </c>
      <c r="D371" s="102">
        <f>D372+D374</f>
        <v>5</v>
      </c>
      <c r="E371" s="102">
        <f>E372+E374</f>
        <v>5</v>
      </c>
      <c r="F371" s="102">
        <f>F372+F374</f>
        <v>5</v>
      </c>
    </row>
    <row r="372" spans="1:7" ht="26.4" x14ac:dyDescent="0.25">
      <c r="A372" s="74">
        <v>1130123320</v>
      </c>
      <c r="B372" s="16"/>
      <c r="C372" s="101" t="s">
        <v>263</v>
      </c>
      <c r="D372" s="41">
        <f>D373</f>
        <v>4</v>
      </c>
      <c r="E372" s="41">
        <f>E373</f>
        <v>4</v>
      </c>
      <c r="F372" s="41">
        <f>F373</f>
        <v>4</v>
      </c>
    </row>
    <row r="373" spans="1:7" ht="39.6" x14ac:dyDescent="0.25">
      <c r="A373" s="74">
        <v>1130123320</v>
      </c>
      <c r="B373" s="84" t="s">
        <v>220</v>
      </c>
      <c r="C373" s="101" t="s">
        <v>221</v>
      </c>
      <c r="D373" s="41">
        <v>4</v>
      </c>
      <c r="E373" s="41">
        <v>4</v>
      </c>
      <c r="F373" s="41">
        <v>4</v>
      </c>
    </row>
    <row r="374" spans="1:7" ht="24" customHeight="1" x14ac:dyDescent="0.25">
      <c r="A374" s="74">
        <v>1130123325</v>
      </c>
      <c r="B374" s="16"/>
      <c r="C374" s="101" t="s">
        <v>230</v>
      </c>
      <c r="D374" s="41">
        <f>D375</f>
        <v>1</v>
      </c>
      <c r="E374" s="41">
        <f>E375</f>
        <v>1</v>
      </c>
      <c r="F374" s="41">
        <f>F375</f>
        <v>1</v>
      </c>
    </row>
    <row r="375" spans="1:7" ht="39.6" x14ac:dyDescent="0.25">
      <c r="A375" s="74">
        <v>1130123325</v>
      </c>
      <c r="B375" s="84" t="s">
        <v>220</v>
      </c>
      <c r="C375" s="101" t="s">
        <v>221</v>
      </c>
      <c r="D375" s="41">
        <v>1</v>
      </c>
      <c r="E375" s="41">
        <v>1</v>
      </c>
      <c r="F375" s="41">
        <v>1</v>
      </c>
    </row>
    <row r="376" spans="1:7" ht="66" x14ac:dyDescent="0.25">
      <c r="A376" s="52" t="s">
        <v>57</v>
      </c>
      <c r="B376" s="16"/>
      <c r="C376" s="48" t="s">
        <v>212</v>
      </c>
      <c r="D376" s="96">
        <f>D377</f>
        <v>515</v>
      </c>
      <c r="E376" s="96">
        <f>E377</f>
        <v>15</v>
      </c>
      <c r="F376" s="96">
        <f>F377</f>
        <v>15</v>
      </c>
    </row>
    <row r="377" spans="1:7" ht="52.8" x14ac:dyDescent="0.25">
      <c r="A377" s="21" t="s">
        <v>306</v>
      </c>
      <c r="B377" s="84"/>
      <c r="C377" s="101" t="s">
        <v>231</v>
      </c>
      <c r="D377" s="41">
        <f>D378+D380+D382</f>
        <v>515</v>
      </c>
      <c r="E377" s="41">
        <f t="shared" ref="E377:F377" si="87">E378+E380+E382</f>
        <v>15</v>
      </c>
      <c r="F377" s="41">
        <f t="shared" si="87"/>
        <v>15</v>
      </c>
    </row>
    <row r="378" spans="1:7" ht="26.4" x14ac:dyDescent="0.25">
      <c r="A378" s="74">
        <v>1140123330</v>
      </c>
      <c r="B378" s="16"/>
      <c r="C378" s="101" t="s">
        <v>201</v>
      </c>
      <c r="D378" s="41">
        <f>D379</f>
        <v>12</v>
      </c>
      <c r="E378" s="41">
        <f>E379</f>
        <v>12</v>
      </c>
      <c r="F378" s="41">
        <f>F379</f>
        <v>12</v>
      </c>
    </row>
    <row r="379" spans="1:7" ht="39.6" x14ac:dyDescent="0.25">
      <c r="A379" s="74">
        <v>1140123330</v>
      </c>
      <c r="B379" s="84" t="s">
        <v>220</v>
      </c>
      <c r="C379" s="101" t="s">
        <v>221</v>
      </c>
      <c r="D379" s="41">
        <v>12</v>
      </c>
      <c r="E379" s="41">
        <v>12</v>
      </c>
      <c r="F379" s="41">
        <v>12</v>
      </c>
    </row>
    <row r="380" spans="1:7" ht="29.25" customHeight="1" x14ac:dyDescent="0.25">
      <c r="A380" s="74">
        <v>1140123335</v>
      </c>
      <c r="B380" s="16"/>
      <c r="C380" s="101" t="s">
        <v>232</v>
      </c>
      <c r="D380" s="41">
        <f>D381</f>
        <v>3</v>
      </c>
      <c r="E380" s="41">
        <f>E381</f>
        <v>3</v>
      </c>
      <c r="F380" s="41">
        <f>F381</f>
        <v>3</v>
      </c>
    </row>
    <row r="381" spans="1:7" ht="39.6" x14ac:dyDescent="0.25">
      <c r="A381" s="74">
        <v>1140123335</v>
      </c>
      <c r="B381" s="84" t="s">
        <v>220</v>
      </c>
      <c r="C381" s="101" t="s">
        <v>221</v>
      </c>
      <c r="D381" s="41">
        <v>3</v>
      </c>
      <c r="E381" s="41">
        <v>3</v>
      </c>
      <c r="F381" s="41">
        <v>3</v>
      </c>
    </row>
    <row r="382" spans="1:7" ht="36.75" customHeight="1" x14ac:dyDescent="0.25">
      <c r="A382" s="74">
        <v>1140123340</v>
      </c>
      <c r="B382" s="84"/>
      <c r="C382" s="101" t="s">
        <v>706</v>
      </c>
      <c r="D382" s="41">
        <f>D383</f>
        <v>500</v>
      </c>
      <c r="E382" s="41">
        <f t="shared" ref="E382:F382" si="88">E383</f>
        <v>0</v>
      </c>
      <c r="F382" s="41">
        <f t="shared" si="88"/>
        <v>0</v>
      </c>
    </row>
    <row r="383" spans="1:7" ht="39.6" x14ac:dyDescent="0.25">
      <c r="A383" s="74">
        <v>1140123340</v>
      </c>
      <c r="B383" s="84" t="s">
        <v>220</v>
      </c>
      <c r="C383" s="101" t="s">
        <v>221</v>
      </c>
      <c r="D383" s="41">
        <v>500</v>
      </c>
      <c r="E383" s="41">
        <v>0</v>
      </c>
      <c r="F383" s="41">
        <v>0</v>
      </c>
    </row>
    <row r="384" spans="1:7" ht="52.8" x14ac:dyDescent="0.25">
      <c r="A384" s="73" t="s">
        <v>58</v>
      </c>
      <c r="B384" s="16"/>
      <c r="C384" s="53" t="s">
        <v>440</v>
      </c>
      <c r="D384" s="99">
        <f>D385+D396+D403+D411</f>
        <v>37254.199999999997</v>
      </c>
      <c r="E384" s="99">
        <f t="shared" ref="E384:F384" si="89">E385+E396+E403+E411</f>
        <v>16307</v>
      </c>
      <c r="F384" s="99">
        <f t="shared" si="89"/>
        <v>16307</v>
      </c>
      <c r="G384" s="107"/>
    </row>
    <row r="385" spans="1:7" ht="39.6" x14ac:dyDescent="0.25">
      <c r="A385" s="52" t="s">
        <v>59</v>
      </c>
      <c r="B385" s="47"/>
      <c r="C385" s="48" t="s">
        <v>196</v>
      </c>
      <c r="D385" s="96">
        <f>D386+D393</f>
        <v>9552.9</v>
      </c>
      <c r="E385" s="96">
        <f t="shared" ref="E385:F385" si="90">E386+E393</f>
        <v>5450</v>
      </c>
      <c r="F385" s="96">
        <f t="shared" si="90"/>
        <v>5450</v>
      </c>
      <c r="G385" s="107"/>
    </row>
    <row r="386" spans="1:7" ht="26.4" x14ac:dyDescent="0.25">
      <c r="A386" s="21" t="s">
        <v>247</v>
      </c>
      <c r="B386" s="47"/>
      <c r="C386" s="103" t="s">
        <v>264</v>
      </c>
      <c r="D386" s="96">
        <f>D387+D389+D391</f>
        <v>9252.9</v>
      </c>
      <c r="E386" s="96">
        <f t="shared" ref="E386:F386" si="91">E387+E389+E391</f>
        <v>5100</v>
      </c>
      <c r="F386" s="96">
        <f t="shared" si="91"/>
        <v>5100</v>
      </c>
    </row>
    <row r="387" spans="1:7" ht="42" customHeight="1" x14ac:dyDescent="0.25">
      <c r="A387" s="74">
        <v>1210123505</v>
      </c>
      <c r="B387" s="21"/>
      <c r="C387" s="101" t="s">
        <v>632</v>
      </c>
      <c r="D387" s="41">
        <f>D388</f>
        <v>3473.5</v>
      </c>
      <c r="E387" s="41">
        <f>E388</f>
        <v>1750</v>
      </c>
      <c r="F387" s="41">
        <f>F388</f>
        <v>1750</v>
      </c>
    </row>
    <row r="388" spans="1:7" ht="39.6" x14ac:dyDescent="0.25">
      <c r="A388" s="74">
        <v>1210123505</v>
      </c>
      <c r="B388" s="84" t="s">
        <v>220</v>
      </c>
      <c r="C388" s="101" t="s">
        <v>221</v>
      </c>
      <c r="D388" s="39">
        <v>3473.5</v>
      </c>
      <c r="E388" s="39">
        <v>1750</v>
      </c>
      <c r="F388" s="39">
        <v>1750</v>
      </c>
    </row>
    <row r="389" spans="1:7" ht="63" customHeight="1" x14ac:dyDescent="0.25">
      <c r="A389" s="74">
        <v>1210123510</v>
      </c>
      <c r="B389" s="21"/>
      <c r="C389" s="101" t="s">
        <v>248</v>
      </c>
      <c r="D389" s="41">
        <f>D390</f>
        <v>5279.4</v>
      </c>
      <c r="E389" s="41">
        <f>E390</f>
        <v>2850</v>
      </c>
      <c r="F389" s="41">
        <f>F390</f>
        <v>2850</v>
      </c>
    </row>
    <row r="390" spans="1:7" ht="39.6" x14ac:dyDescent="0.25">
      <c r="A390" s="74">
        <v>1210123510</v>
      </c>
      <c r="B390" s="84" t="s">
        <v>220</v>
      </c>
      <c r="C390" s="101" t="s">
        <v>221</v>
      </c>
      <c r="D390" s="41">
        <v>5279.4</v>
      </c>
      <c r="E390" s="41">
        <v>2850</v>
      </c>
      <c r="F390" s="41">
        <v>2850</v>
      </c>
    </row>
    <row r="391" spans="1:7" ht="26.4" x14ac:dyDescent="0.25">
      <c r="A391" s="74">
        <v>1210123515</v>
      </c>
      <c r="B391" s="16"/>
      <c r="C391" s="101" t="s">
        <v>24</v>
      </c>
      <c r="D391" s="41">
        <f>D392</f>
        <v>500</v>
      </c>
      <c r="E391" s="41">
        <f>E392</f>
        <v>500</v>
      </c>
      <c r="F391" s="41">
        <f>F392</f>
        <v>500</v>
      </c>
    </row>
    <row r="392" spans="1:7" ht="39.6" x14ac:dyDescent="0.25">
      <c r="A392" s="74">
        <v>1210123515</v>
      </c>
      <c r="B392" s="84" t="s">
        <v>220</v>
      </c>
      <c r="C392" s="101" t="s">
        <v>221</v>
      </c>
      <c r="D392" s="41">
        <v>500</v>
      </c>
      <c r="E392" s="41">
        <v>500</v>
      </c>
      <c r="F392" s="41">
        <v>500</v>
      </c>
    </row>
    <row r="393" spans="1:7" ht="26.4" x14ac:dyDescent="0.25">
      <c r="A393" s="21" t="s">
        <v>304</v>
      </c>
      <c r="B393" s="84"/>
      <c r="C393" s="103" t="s">
        <v>305</v>
      </c>
      <c r="D393" s="41">
        <f>D394</f>
        <v>300</v>
      </c>
      <c r="E393" s="41">
        <f t="shared" ref="E393:F393" si="92">E394</f>
        <v>350</v>
      </c>
      <c r="F393" s="41">
        <f t="shared" si="92"/>
        <v>350</v>
      </c>
    </row>
    <row r="394" spans="1:7" ht="26.4" x14ac:dyDescent="0.25">
      <c r="A394" s="74">
        <v>1210223520</v>
      </c>
      <c r="B394" s="16"/>
      <c r="C394" s="101" t="s">
        <v>249</v>
      </c>
      <c r="D394" s="41">
        <f>D395</f>
        <v>300</v>
      </c>
      <c r="E394" s="41">
        <f>E395</f>
        <v>350</v>
      </c>
      <c r="F394" s="41">
        <f>F395</f>
        <v>350</v>
      </c>
    </row>
    <row r="395" spans="1:7" ht="39.6" x14ac:dyDescent="0.25">
      <c r="A395" s="74">
        <v>1210223520</v>
      </c>
      <c r="B395" s="84" t="s">
        <v>220</v>
      </c>
      <c r="C395" s="101" t="s">
        <v>221</v>
      </c>
      <c r="D395" s="39">
        <v>300</v>
      </c>
      <c r="E395" s="39">
        <v>350</v>
      </c>
      <c r="F395" s="39">
        <v>350</v>
      </c>
    </row>
    <row r="396" spans="1:7" ht="26.4" x14ac:dyDescent="0.25">
      <c r="A396" s="52" t="s">
        <v>60</v>
      </c>
      <c r="B396" s="47"/>
      <c r="C396" s="48" t="s">
        <v>27</v>
      </c>
      <c r="D396" s="96">
        <f>D397+D401</f>
        <v>1610.5</v>
      </c>
      <c r="E396" s="96">
        <f t="shared" ref="E396:F396" si="93">E397+E401</f>
        <v>1325</v>
      </c>
      <c r="F396" s="96">
        <f t="shared" si="93"/>
        <v>1325</v>
      </c>
      <c r="G396" s="107"/>
    </row>
    <row r="397" spans="1:7" x14ac:dyDescent="0.25">
      <c r="A397" s="21" t="s">
        <v>250</v>
      </c>
      <c r="B397" s="47"/>
      <c r="C397" s="103" t="s">
        <v>251</v>
      </c>
      <c r="D397" s="102">
        <f t="shared" ref="D397:F398" si="94">D398</f>
        <v>1610.5</v>
      </c>
      <c r="E397" s="102">
        <f t="shared" si="94"/>
        <v>850</v>
      </c>
      <c r="F397" s="102">
        <f t="shared" si="94"/>
        <v>850</v>
      </c>
    </row>
    <row r="398" spans="1:7" ht="26.4" x14ac:dyDescent="0.25">
      <c r="A398" s="80">
        <v>1220123525</v>
      </c>
      <c r="B398" s="16"/>
      <c r="C398" s="101" t="s">
        <v>197</v>
      </c>
      <c r="D398" s="41">
        <f t="shared" si="94"/>
        <v>1610.5</v>
      </c>
      <c r="E398" s="41">
        <f t="shared" si="94"/>
        <v>850</v>
      </c>
      <c r="F398" s="41">
        <f t="shared" si="94"/>
        <v>850</v>
      </c>
    </row>
    <row r="399" spans="1:7" ht="39.6" x14ac:dyDescent="0.25">
      <c r="A399" s="80">
        <v>1220123525</v>
      </c>
      <c r="B399" s="84" t="s">
        <v>220</v>
      </c>
      <c r="C399" s="101" t="s">
        <v>221</v>
      </c>
      <c r="D399" s="41">
        <v>1610.5</v>
      </c>
      <c r="E399" s="41">
        <v>850</v>
      </c>
      <c r="F399" s="41">
        <v>850</v>
      </c>
    </row>
    <row r="400" spans="1:7" ht="40.5" customHeight="1" x14ac:dyDescent="0.25">
      <c r="A400" s="21" t="s">
        <v>634</v>
      </c>
      <c r="B400" s="84"/>
      <c r="C400" s="103" t="s">
        <v>633</v>
      </c>
      <c r="D400" s="41">
        <f>D401</f>
        <v>0</v>
      </c>
      <c r="E400" s="41">
        <f t="shared" ref="E400:F400" si="95">E401</f>
        <v>475</v>
      </c>
      <c r="F400" s="41">
        <f t="shared" si="95"/>
        <v>475</v>
      </c>
    </row>
    <row r="401" spans="1:6" ht="26.4" x14ac:dyDescent="0.25">
      <c r="A401" s="80">
        <v>1220223530</v>
      </c>
      <c r="B401" s="16"/>
      <c r="C401" s="101" t="s">
        <v>198</v>
      </c>
      <c r="D401" s="41">
        <f>D402</f>
        <v>0</v>
      </c>
      <c r="E401" s="41">
        <f>E402</f>
        <v>475</v>
      </c>
      <c r="F401" s="41">
        <f>F402</f>
        <v>475</v>
      </c>
    </row>
    <row r="402" spans="1:6" ht="39.6" x14ac:dyDescent="0.25">
      <c r="A402" s="80">
        <v>1220223530</v>
      </c>
      <c r="B402" s="84" t="s">
        <v>220</v>
      </c>
      <c r="C402" s="101" t="s">
        <v>221</v>
      </c>
      <c r="D402" s="39">
        <v>0</v>
      </c>
      <c r="E402" s="39">
        <v>475</v>
      </c>
      <c r="F402" s="39">
        <v>475</v>
      </c>
    </row>
    <row r="403" spans="1:6" ht="26.4" x14ac:dyDescent="0.25">
      <c r="A403" s="52" t="s">
        <v>61</v>
      </c>
      <c r="B403" s="47"/>
      <c r="C403" s="48" t="s">
        <v>199</v>
      </c>
      <c r="D403" s="96">
        <f>D404</f>
        <v>4975</v>
      </c>
      <c r="E403" s="96">
        <f t="shared" ref="E403:F403" si="96">E404</f>
        <v>4407</v>
      </c>
      <c r="F403" s="96">
        <f t="shared" si="96"/>
        <v>4407</v>
      </c>
    </row>
    <row r="404" spans="1:6" ht="39.75" customHeight="1" x14ac:dyDescent="0.25">
      <c r="A404" s="21" t="s">
        <v>252</v>
      </c>
      <c r="B404" s="47"/>
      <c r="C404" s="103" t="s">
        <v>253</v>
      </c>
      <c r="D404" s="102">
        <f>D405+D407+D409</f>
        <v>4975</v>
      </c>
      <c r="E404" s="102">
        <f t="shared" ref="E404:F404" si="97">E405+E407+E409</f>
        <v>4407</v>
      </c>
      <c r="F404" s="102">
        <f t="shared" si="97"/>
        <v>4407</v>
      </c>
    </row>
    <row r="405" spans="1:6" ht="26.4" x14ac:dyDescent="0.25">
      <c r="A405" s="21" t="s">
        <v>635</v>
      </c>
      <c r="B405" s="16"/>
      <c r="C405" s="101" t="s">
        <v>320</v>
      </c>
      <c r="D405" s="41">
        <f>D406</f>
        <v>3800</v>
      </c>
      <c r="E405" s="41">
        <f>E406</f>
        <v>3800</v>
      </c>
      <c r="F405" s="41">
        <f>F406</f>
        <v>3800</v>
      </c>
    </row>
    <row r="406" spans="1:6" ht="39.6" x14ac:dyDescent="0.25">
      <c r="A406" s="21" t="s">
        <v>635</v>
      </c>
      <c r="B406" s="84" t="s">
        <v>220</v>
      </c>
      <c r="C406" s="101" t="s">
        <v>221</v>
      </c>
      <c r="D406" s="41">
        <v>3800</v>
      </c>
      <c r="E406" s="41">
        <v>3800</v>
      </c>
      <c r="F406" s="41">
        <v>3800</v>
      </c>
    </row>
    <row r="407" spans="1:6" ht="26.4" x14ac:dyDescent="0.25">
      <c r="A407" s="21" t="s">
        <v>636</v>
      </c>
      <c r="B407" s="16"/>
      <c r="C407" s="101" t="s">
        <v>25</v>
      </c>
      <c r="D407" s="41">
        <f>D408</f>
        <v>1170</v>
      </c>
      <c r="E407" s="41">
        <f>E408</f>
        <v>600</v>
      </c>
      <c r="F407" s="41">
        <f>F408</f>
        <v>600</v>
      </c>
    </row>
    <row r="408" spans="1:6" ht="39.6" x14ac:dyDescent="0.25">
      <c r="A408" s="21" t="s">
        <v>636</v>
      </c>
      <c r="B408" s="84" t="s">
        <v>220</v>
      </c>
      <c r="C408" s="101" t="s">
        <v>221</v>
      </c>
      <c r="D408" s="41">
        <v>1170</v>
      </c>
      <c r="E408" s="41">
        <v>600</v>
      </c>
      <c r="F408" s="41">
        <v>600</v>
      </c>
    </row>
    <row r="409" spans="1:6" ht="26.4" x14ac:dyDescent="0.25">
      <c r="A409" s="21" t="s">
        <v>637</v>
      </c>
      <c r="B409" s="16"/>
      <c r="C409" s="101" t="s">
        <v>200</v>
      </c>
      <c r="D409" s="41">
        <f>D410</f>
        <v>5</v>
      </c>
      <c r="E409" s="41">
        <f>E410</f>
        <v>7</v>
      </c>
      <c r="F409" s="41">
        <f>F410</f>
        <v>7</v>
      </c>
    </row>
    <row r="410" spans="1:6" ht="39.6" x14ac:dyDescent="0.25">
      <c r="A410" s="21" t="s">
        <v>637</v>
      </c>
      <c r="B410" s="84" t="s">
        <v>220</v>
      </c>
      <c r="C410" s="101" t="s">
        <v>221</v>
      </c>
      <c r="D410" s="41">
        <v>5</v>
      </c>
      <c r="E410" s="41">
        <v>7</v>
      </c>
      <c r="F410" s="41">
        <v>7</v>
      </c>
    </row>
    <row r="411" spans="1:6" ht="52.8" x14ac:dyDescent="0.25">
      <c r="A411" s="52" t="s">
        <v>638</v>
      </c>
      <c r="B411" s="16"/>
      <c r="C411" s="60" t="s">
        <v>639</v>
      </c>
      <c r="D411" s="41">
        <f>D412+D419+D422</f>
        <v>21115.8</v>
      </c>
      <c r="E411" s="41">
        <f>E412+E419+E422</f>
        <v>5125</v>
      </c>
      <c r="F411" s="41">
        <f>F412+F419+F422</f>
        <v>5125</v>
      </c>
    </row>
    <row r="412" spans="1:6" ht="50.25" customHeight="1" x14ac:dyDescent="0.25">
      <c r="A412" s="21" t="s">
        <v>641</v>
      </c>
      <c r="B412" s="16"/>
      <c r="C412" s="103" t="s">
        <v>640</v>
      </c>
      <c r="D412" s="41">
        <f>D413+D415+D417</f>
        <v>8506.9</v>
      </c>
      <c r="E412" s="41">
        <f t="shared" ref="E412:F412" si="98">E413+E415+E417</f>
        <v>265</v>
      </c>
      <c r="F412" s="41">
        <f t="shared" si="98"/>
        <v>265</v>
      </c>
    </row>
    <row r="413" spans="1:6" ht="26.4" x14ac:dyDescent="0.25">
      <c r="A413" s="21" t="s">
        <v>642</v>
      </c>
      <c r="B413" s="16"/>
      <c r="C413" s="101" t="s">
        <v>399</v>
      </c>
      <c r="D413" s="41">
        <f>D414</f>
        <v>500</v>
      </c>
      <c r="E413" s="41">
        <f>E414</f>
        <v>250</v>
      </c>
      <c r="F413" s="41">
        <f>F414</f>
        <v>250</v>
      </c>
    </row>
    <row r="414" spans="1:6" ht="39.6" x14ac:dyDescent="0.25">
      <c r="A414" s="21" t="s">
        <v>642</v>
      </c>
      <c r="B414" s="84" t="s">
        <v>220</v>
      </c>
      <c r="C414" s="101" t="s">
        <v>221</v>
      </c>
      <c r="D414" s="41">
        <v>500</v>
      </c>
      <c r="E414" s="41">
        <v>250</v>
      </c>
      <c r="F414" s="41">
        <v>250</v>
      </c>
    </row>
    <row r="415" spans="1:6" ht="26.4" x14ac:dyDescent="0.25">
      <c r="A415" s="21" t="s">
        <v>643</v>
      </c>
      <c r="B415" s="84"/>
      <c r="C415" s="101" t="s">
        <v>433</v>
      </c>
      <c r="D415" s="41">
        <f>D416</f>
        <v>8006.9</v>
      </c>
      <c r="E415" s="41">
        <f t="shared" ref="E415:F415" si="99">E416</f>
        <v>0</v>
      </c>
      <c r="F415" s="41">
        <f t="shared" si="99"/>
        <v>0</v>
      </c>
    </row>
    <row r="416" spans="1:6" ht="39.6" x14ac:dyDescent="0.25">
      <c r="A416" s="21" t="s">
        <v>643</v>
      </c>
      <c r="B416" s="84" t="s">
        <v>220</v>
      </c>
      <c r="C416" s="101" t="s">
        <v>221</v>
      </c>
      <c r="D416" s="41">
        <v>8006.9</v>
      </c>
      <c r="E416" s="41">
        <v>0</v>
      </c>
      <c r="F416" s="41">
        <v>0</v>
      </c>
    </row>
    <row r="417" spans="1:6" ht="54" customHeight="1" x14ac:dyDescent="0.25">
      <c r="A417" s="21" t="s">
        <v>645</v>
      </c>
      <c r="B417" s="84"/>
      <c r="C417" s="101" t="s">
        <v>644</v>
      </c>
      <c r="D417" s="41">
        <f>D418</f>
        <v>0</v>
      </c>
      <c r="E417" s="41">
        <f t="shared" ref="E417:F417" si="100">E418</f>
        <v>15</v>
      </c>
      <c r="F417" s="41">
        <f t="shared" si="100"/>
        <v>15</v>
      </c>
    </row>
    <row r="418" spans="1:6" ht="39.6" x14ac:dyDescent="0.25">
      <c r="A418" s="21" t="s">
        <v>645</v>
      </c>
      <c r="B418" s="84" t="s">
        <v>220</v>
      </c>
      <c r="C418" s="101" t="s">
        <v>221</v>
      </c>
      <c r="D418" s="41">
        <v>0</v>
      </c>
      <c r="E418" s="41">
        <v>15</v>
      </c>
      <c r="F418" s="41">
        <v>15</v>
      </c>
    </row>
    <row r="419" spans="1:6" ht="39.6" x14ac:dyDescent="0.25">
      <c r="A419" s="21" t="s">
        <v>646</v>
      </c>
      <c r="B419" s="16"/>
      <c r="C419" s="103" t="s">
        <v>647</v>
      </c>
      <c r="D419" s="41">
        <f>D420</f>
        <v>0</v>
      </c>
      <c r="E419" s="41">
        <f t="shared" ref="E419:F419" si="101">E420</f>
        <v>10</v>
      </c>
      <c r="F419" s="41">
        <f t="shared" si="101"/>
        <v>10</v>
      </c>
    </row>
    <row r="420" spans="1:6" ht="55.5" customHeight="1" x14ac:dyDescent="0.25">
      <c r="A420" s="21" t="s">
        <v>653</v>
      </c>
      <c r="B420" s="84"/>
      <c r="C420" s="101" t="s">
        <v>654</v>
      </c>
      <c r="D420" s="41">
        <f>D421</f>
        <v>0</v>
      </c>
      <c r="E420" s="41">
        <f t="shared" ref="E420:F420" si="102">E421</f>
        <v>10</v>
      </c>
      <c r="F420" s="41">
        <f t="shared" si="102"/>
        <v>10</v>
      </c>
    </row>
    <row r="421" spans="1:6" ht="39.6" x14ac:dyDescent="0.25">
      <c r="A421" s="21" t="s">
        <v>653</v>
      </c>
      <c r="B421" s="84" t="s">
        <v>220</v>
      </c>
      <c r="C421" s="101" t="s">
        <v>221</v>
      </c>
      <c r="D421" s="41">
        <v>0</v>
      </c>
      <c r="E421" s="41">
        <v>10</v>
      </c>
      <c r="F421" s="41">
        <v>10</v>
      </c>
    </row>
    <row r="422" spans="1:6" x14ac:dyDescent="0.25">
      <c r="A422" s="21" t="s">
        <v>648</v>
      </c>
      <c r="B422" s="16"/>
      <c r="C422" s="101" t="s">
        <v>357</v>
      </c>
      <c r="D422" s="41">
        <f>D423+D425</f>
        <v>12608.9</v>
      </c>
      <c r="E422" s="41">
        <f t="shared" ref="E422:F422" si="103">E423+E425</f>
        <v>4850</v>
      </c>
      <c r="F422" s="41">
        <f t="shared" si="103"/>
        <v>4850</v>
      </c>
    </row>
    <row r="423" spans="1:6" ht="31.5" customHeight="1" x14ac:dyDescent="0.25">
      <c r="A423" s="21" t="s">
        <v>649</v>
      </c>
      <c r="B423" s="84"/>
      <c r="C423" s="101" t="s">
        <v>652</v>
      </c>
      <c r="D423" s="41">
        <f t="shared" ref="D423" si="104">D424</f>
        <v>9500</v>
      </c>
      <c r="E423" s="41">
        <f t="shared" ref="E423" si="105">E424</f>
        <v>3800</v>
      </c>
      <c r="F423" s="41">
        <f t="shared" ref="F423" si="106">F424</f>
        <v>3800</v>
      </c>
    </row>
    <row r="424" spans="1:6" ht="39.6" x14ac:dyDescent="0.25">
      <c r="A424" s="21" t="s">
        <v>649</v>
      </c>
      <c r="B424" s="84" t="s">
        <v>220</v>
      </c>
      <c r="C424" s="101" t="s">
        <v>221</v>
      </c>
      <c r="D424" s="41">
        <v>9500</v>
      </c>
      <c r="E424" s="41">
        <v>3800</v>
      </c>
      <c r="F424" s="41">
        <v>3800</v>
      </c>
    </row>
    <row r="425" spans="1:6" x14ac:dyDescent="0.25">
      <c r="A425" s="21" t="s">
        <v>650</v>
      </c>
      <c r="B425" s="84"/>
      <c r="C425" s="101" t="s">
        <v>651</v>
      </c>
      <c r="D425" s="41">
        <f>D426</f>
        <v>3108.9</v>
      </c>
      <c r="E425" s="41">
        <f t="shared" ref="E425:F425" si="107">E426</f>
        <v>1050</v>
      </c>
      <c r="F425" s="41">
        <f t="shared" si="107"/>
        <v>1050</v>
      </c>
    </row>
    <row r="426" spans="1:6" ht="39.6" x14ac:dyDescent="0.25">
      <c r="A426" s="21" t="s">
        <v>650</v>
      </c>
      <c r="B426" s="84" t="s">
        <v>220</v>
      </c>
      <c r="C426" s="101" t="s">
        <v>221</v>
      </c>
      <c r="D426" s="41">
        <v>3108.9</v>
      </c>
      <c r="E426" s="41">
        <v>1050</v>
      </c>
      <c r="F426" s="41">
        <v>1050</v>
      </c>
    </row>
    <row r="427" spans="1:6" ht="53.4" x14ac:dyDescent="0.3">
      <c r="A427" s="73" t="s">
        <v>38</v>
      </c>
      <c r="B427" s="3"/>
      <c r="C427" s="64" t="s">
        <v>453</v>
      </c>
      <c r="D427" s="59">
        <f>D428+D440</f>
        <v>21864.7</v>
      </c>
      <c r="E427" s="59">
        <f>E428+E440</f>
        <v>10847.9</v>
      </c>
      <c r="F427" s="59">
        <f>F428+F440</f>
        <v>13305.8</v>
      </c>
    </row>
    <row r="428" spans="1:6" ht="27" x14ac:dyDescent="0.3">
      <c r="A428" s="52" t="s">
        <v>39</v>
      </c>
      <c r="B428" s="3"/>
      <c r="C428" s="46" t="s">
        <v>86</v>
      </c>
      <c r="D428" s="41">
        <f>D429+D432+D437</f>
        <v>18515.900000000001</v>
      </c>
      <c r="E428" s="41">
        <f>E429+E432+E437</f>
        <v>7899.0999999999995</v>
      </c>
      <c r="F428" s="41">
        <f>F429+F432+F437</f>
        <v>10168</v>
      </c>
    </row>
    <row r="429" spans="1:6" ht="27" x14ac:dyDescent="0.3">
      <c r="A429" s="21" t="s">
        <v>288</v>
      </c>
      <c r="B429" s="3"/>
      <c r="C429" s="114" t="s">
        <v>289</v>
      </c>
      <c r="D429" s="41">
        <f t="shared" ref="D429:F430" si="108">D430</f>
        <v>629.20000000000005</v>
      </c>
      <c r="E429" s="41">
        <f t="shared" si="108"/>
        <v>419.5</v>
      </c>
      <c r="F429" s="41">
        <f t="shared" si="108"/>
        <v>419.5</v>
      </c>
    </row>
    <row r="430" spans="1:6" ht="40.200000000000003" x14ac:dyDescent="0.3">
      <c r="A430" s="21" t="s">
        <v>322</v>
      </c>
      <c r="B430" s="3"/>
      <c r="C430" s="131" t="s">
        <v>210</v>
      </c>
      <c r="D430" s="41">
        <f t="shared" si="108"/>
        <v>629.20000000000005</v>
      </c>
      <c r="E430" s="41">
        <f t="shared" si="108"/>
        <v>419.5</v>
      </c>
      <c r="F430" s="41">
        <f t="shared" si="108"/>
        <v>419.5</v>
      </c>
    </row>
    <row r="431" spans="1:6" x14ac:dyDescent="0.25">
      <c r="A431" s="21" t="s">
        <v>322</v>
      </c>
      <c r="B431" s="84" t="s">
        <v>260</v>
      </c>
      <c r="C431" s="106" t="s">
        <v>259</v>
      </c>
      <c r="D431" s="41">
        <v>629.20000000000005</v>
      </c>
      <c r="E431" s="41">
        <v>419.5</v>
      </c>
      <c r="F431" s="41">
        <v>419.5</v>
      </c>
    </row>
    <row r="432" spans="1:6" ht="79.8" x14ac:dyDescent="0.3">
      <c r="A432" s="21" t="s">
        <v>290</v>
      </c>
      <c r="B432" s="35"/>
      <c r="C432" s="100" t="s">
        <v>702</v>
      </c>
      <c r="D432" s="102">
        <f>D433+D435</f>
        <v>15032.5</v>
      </c>
      <c r="E432" s="102">
        <f>E433+E435</f>
        <v>4625.3999999999996</v>
      </c>
      <c r="F432" s="102">
        <f>F433+F435</f>
        <v>6938.2</v>
      </c>
    </row>
    <row r="433" spans="1:6" ht="52.8" x14ac:dyDescent="0.25">
      <c r="A433" s="80">
        <v>1310210820</v>
      </c>
      <c r="B433" s="16"/>
      <c r="C433" s="101" t="s">
        <v>172</v>
      </c>
      <c r="D433" s="39">
        <f>D434</f>
        <v>3469.1</v>
      </c>
      <c r="E433" s="39">
        <f>E434</f>
        <v>2312.6999999999998</v>
      </c>
      <c r="F433" s="39">
        <f>F434</f>
        <v>3469.1</v>
      </c>
    </row>
    <row r="434" spans="1:6" x14ac:dyDescent="0.25">
      <c r="A434" s="80">
        <v>1310210820</v>
      </c>
      <c r="B434" s="84" t="s">
        <v>260</v>
      </c>
      <c r="C434" s="106" t="s">
        <v>259</v>
      </c>
      <c r="D434" s="39">
        <v>3469.1</v>
      </c>
      <c r="E434" s="39">
        <v>2312.6999999999998</v>
      </c>
      <c r="F434" s="39">
        <v>3469.1</v>
      </c>
    </row>
    <row r="435" spans="1:6" ht="39.6" x14ac:dyDescent="0.25">
      <c r="A435" s="80" t="s">
        <v>359</v>
      </c>
      <c r="B435" s="16"/>
      <c r="C435" s="101" t="s">
        <v>330</v>
      </c>
      <c r="D435" s="39">
        <f>D436</f>
        <v>11563.4</v>
      </c>
      <c r="E435" s="39">
        <f>E436</f>
        <v>2312.6999999999998</v>
      </c>
      <c r="F435" s="39">
        <f>F436</f>
        <v>3469.1</v>
      </c>
    </row>
    <row r="436" spans="1:6" x14ac:dyDescent="0.25">
      <c r="A436" s="80" t="s">
        <v>359</v>
      </c>
      <c r="B436" s="84" t="s">
        <v>260</v>
      </c>
      <c r="C436" s="106" t="s">
        <v>259</v>
      </c>
      <c r="D436" s="39">
        <v>11563.4</v>
      </c>
      <c r="E436" s="39">
        <v>2312.6999999999998</v>
      </c>
      <c r="F436" s="39">
        <v>3469.1</v>
      </c>
    </row>
    <row r="437" spans="1:6" ht="26.4" x14ac:dyDescent="0.25">
      <c r="A437" s="21" t="s">
        <v>316</v>
      </c>
      <c r="B437" s="84"/>
      <c r="C437" s="114" t="s">
        <v>353</v>
      </c>
      <c r="D437" s="41">
        <f t="shared" ref="D437:F438" si="109">D438</f>
        <v>2854.2</v>
      </c>
      <c r="E437" s="41">
        <f t="shared" si="109"/>
        <v>2854.2</v>
      </c>
      <c r="F437" s="41">
        <f t="shared" si="109"/>
        <v>2810.3</v>
      </c>
    </row>
    <row r="438" spans="1:6" ht="52.8" x14ac:dyDescent="0.25">
      <c r="A438" s="74" t="s">
        <v>352</v>
      </c>
      <c r="B438" s="16"/>
      <c r="C438" s="101" t="s">
        <v>337</v>
      </c>
      <c r="D438" s="97">
        <f t="shared" si="109"/>
        <v>2854.2</v>
      </c>
      <c r="E438" s="97">
        <f t="shared" si="109"/>
        <v>2854.2</v>
      </c>
      <c r="F438" s="97">
        <f t="shared" si="109"/>
        <v>2810.3</v>
      </c>
    </row>
    <row r="439" spans="1:6" ht="26.25" customHeight="1" x14ac:dyDescent="0.25">
      <c r="A439" s="74" t="s">
        <v>352</v>
      </c>
      <c r="B439" s="84" t="s">
        <v>273</v>
      </c>
      <c r="C439" s="101" t="s">
        <v>261</v>
      </c>
      <c r="D439" s="97">
        <v>2854.2</v>
      </c>
      <c r="E439" s="97">
        <v>2854.2</v>
      </c>
      <c r="F439" s="97">
        <v>2810.3</v>
      </c>
    </row>
    <row r="440" spans="1:6" ht="26.4" x14ac:dyDescent="0.25">
      <c r="A440" s="52" t="s">
        <v>40</v>
      </c>
      <c r="B440" s="16"/>
      <c r="C440" s="46" t="s">
        <v>83</v>
      </c>
      <c r="D440" s="96">
        <f>D441+D444</f>
        <v>3348.8</v>
      </c>
      <c r="E440" s="96">
        <f>E441+E444</f>
        <v>2948.8</v>
      </c>
      <c r="F440" s="96">
        <f>F441+F444</f>
        <v>3137.8</v>
      </c>
    </row>
    <row r="441" spans="1:6" ht="52.8" x14ac:dyDescent="0.25">
      <c r="A441" s="21" t="s">
        <v>655</v>
      </c>
      <c r="B441" s="16"/>
      <c r="C441" s="114" t="s">
        <v>317</v>
      </c>
      <c r="D441" s="41">
        <f t="shared" ref="D441:F442" si="110">D442</f>
        <v>638</v>
      </c>
      <c r="E441" s="41">
        <f t="shared" si="110"/>
        <v>638</v>
      </c>
      <c r="F441" s="41">
        <f t="shared" si="110"/>
        <v>638</v>
      </c>
    </row>
    <row r="442" spans="1:6" ht="52.8" x14ac:dyDescent="0.25">
      <c r="A442" s="80">
        <v>1320127100</v>
      </c>
      <c r="B442" s="16"/>
      <c r="C442" s="101" t="s">
        <v>3</v>
      </c>
      <c r="D442" s="41">
        <f t="shared" si="110"/>
        <v>638</v>
      </c>
      <c r="E442" s="41">
        <f t="shared" si="110"/>
        <v>638</v>
      </c>
      <c r="F442" s="41">
        <f t="shared" si="110"/>
        <v>638</v>
      </c>
    </row>
    <row r="443" spans="1:6" ht="66" x14ac:dyDescent="0.25">
      <c r="A443" s="80">
        <v>1320127100</v>
      </c>
      <c r="B443" s="16" t="s">
        <v>20</v>
      </c>
      <c r="C443" s="103" t="s">
        <v>387</v>
      </c>
      <c r="D443" s="41">
        <v>638</v>
      </c>
      <c r="E443" s="41">
        <v>638</v>
      </c>
      <c r="F443" s="41">
        <v>638</v>
      </c>
    </row>
    <row r="444" spans="1:6" ht="27" x14ac:dyDescent="0.3">
      <c r="A444" s="21" t="s">
        <v>291</v>
      </c>
      <c r="B444" s="3"/>
      <c r="C444" s="114" t="s">
        <v>294</v>
      </c>
      <c r="D444" s="102">
        <f t="shared" ref="D444:F445" si="111">D445</f>
        <v>2710.8</v>
      </c>
      <c r="E444" s="102">
        <f t="shared" si="111"/>
        <v>2310.8000000000002</v>
      </c>
      <c r="F444" s="102">
        <f t="shared" si="111"/>
        <v>2499.8000000000002</v>
      </c>
    </row>
    <row r="445" spans="1:6" ht="27" x14ac:dyDescent="0.3">
      <c r="A445" s="80">
        <v>1320225100</v>
      </c>
      <c r="B445" s="3"/>
      <c r="C445" s="154" t="s">
        <v>389</v>
      </c>
      <c r="D445" s="41">
        <f t="shared" si="111"/>
        <v>2710.8</v>
      </c>
      <c r="E445" s="41">
        <f t="shared" si="111"/>
        <v>2310.8000000000002</v>
      </c>
      <c r="F445" s="41">
        <f t="shared" si="111"/>
        <v>2499.8000000000002</v>
      </c>
    </row>
    <row r="446" spans="1:6" ht="26.4" x14ac:dyDescent="0.25">
      <c r="A446" s="80">
        <v>1320225100</v>
      </c>
      <c r="B446" s="84" t="s">
        <v>292</v>
      </c>
      <c r="C446" s="101" t="s">
        <v>293</v>
      </c>
      <c r="D446" s="39">
        <v>2710.8</v>
      </c>
      <c r="E446" s="39">
        <v>2310.8000000000002</v>
      </c>
      <c r="F446" s="39">
        <v>2499.8000000000002</v>
      </c>
    </row>
    <row r="447" spans="1:6" ht="52.8" x14ac:dyDescent="0.25">
      <c r="A447" s="76">
        <v>1400000000</v>
      </c>
      <c r="B447" s="16"/>
      <c r="C447" s="53" t="s">
        <v>406</v>
      </c>
      <c r="D447" s="99">
        <f>D448</f>
        <v>107609</v>
      </c>
      <c r="E447" s="99">
        <f t="shared" ref="E447:F447" si="112">E448</f>
        <v>717.4</v>
      </c>
      <c r="F447" s="99">
        <f t="shared" si="112"/>
        <v>717.4</v>
      </c>
    </row>
    <row r="448" spans="1:6" ht="79.2" x14ac:dyDescent="0.25">
      <c r="A448" s="75">
        <v>1410000000</v>
      </c>
      <c r="B448" s="16"/>
      <c r="C448" s="48" t="s">
        <v>225</v>
      </c>
      <c r="D448" s="96">
        <f>D449+D454</f>
        <v>107609</v>
      </c>
      <c r="E448" s="96">
        <f t="shared" ref="E448:F448" si="113">E449+E454</f>
        <v>717.4</v>
      </c>
      <c r="F448" s="96">
        <f t="shared" si="113"/>
        <v>717.4</v>
      </c>
    </row>
    <row r="449" spans="1:6" ht="92.4" x14ac:dyDescent="0.25">
      <c r="A449" s="74">
        <v>1410200000</v>
      </c>
      <c r="B449" s="16"/>
      <c r="C449" s="101" t="s">
        <v>390</v>
      </c>
      <c r="D449" s="41">
        <f>D450+D452</f>
        <v>25538.6</v>
      </c>
      <c r="E449" s="41">
        <f t="shared" ref="E449:F449" si="114">E450+E452</f>
        <v>0</v>
      </c>
      <c r="F449" s="41">
        <f t="shared" si="114"/>
        <v>0</v>
      </c>
    </row>
    <row r="450" spans="1:6" ht="26.4" x14ac:dyDescent="0.25">
      <c r="A450" s="74">
        <v>1410223125</v>
      </c>
      <c r="B450" s="84"/>
      <c r="C450" s="101" t="s">
        <v>394</v>
      </c>
      <c r="D450" s="41">
        <f>D451</f>
        <v>538.6</v>
      </c>
      <c r="E450" s="41">
        <f>E451</f>
        <v>0</v>
      </c>
      <c r="F450" s="41">
        <f>F451</f>
        <v>0</v>
      </c>
    </row>
    <row r="451" spans="1:6" ht="39.6" x14ac:dyDescent="0.25">
      <c r="A451" s="74">
        <v>1410223125</v>
      </c>
      <c r="B451" s="84" t="s">
        <v>220</v>
      </c>
      <c r="C451" s="101" t="s">
        <v>221</v>
      </c>
      <c r="D451" s="41">
        <v>538.6</v>
      </c>
      <c r="E451" s="41">
        <v>0</v>
      </c>
      <c r="F451" s="41">
        <v>0</v>
      </c>
    </row>
    <row r="452" spans="1:6" ht="26.4" x14ac:dyDescent="0.25">
      <c r="A452" s="74">
        <v>1410223130</v>
      </c>
      <c r="B452" s="84"/>
      <c r="C452" s="101" t="s">
        <v>449</v>
      </c>
      <c r="D452" s="41">
        <f>D453</f>
        <v>25000</v>
      </c>
      <c r="E452" s="41">
        <f>E453</f>
        <v>0</v>
      </c>
      <c r="F452" s="41">
        <f>F453</f>
        <v>0</v>
      </c>
    </row>
    <row r="453" spans="1:6" ht="39.6" x14ac:dyDescent="0.25">
      <c r="A453" s="74">
        <v>1410223130</v>
      </c>
      <c r="B453" s="84" t="s">
        <v>220</v>
      </c>
      <c r="C453" s="101" t="s">
        <v>221</v>
      </c>
      <c r="D453" s="41">
        <v>25000</v>
      </c>
      <c r="E453" s="41">
        <v>0</v>
      </c>
      <c r="F453" s="41">
        <v>0</v>
      </c>
    </row>
    <row r="454" spans="1:6" ht="52.8" x14ac:dyDescent="0.25">
      <c r="A454" s="74" t="s">
        <v>450</v>
      </c>
      <c r="B454" s="84"/>
      <c r="C454" s="101" t="s">
        <v>451</v>
      </c>
      <c r="D454" s="41">
        <f>D455+D457</f>
        <v>82070.399999999994</v>
      </c>
      <c r="E454" s="41">
        <f>E455+E457</f>
        <v>717.4</v>
      </c>
      <c r="F454" s="41">
        <f>F455+F457</f>
        <v>717.4</v>
      </c>
    </row>
    <row r="455" spans="1:6" ht="39.6" x14ac:dyDescent="0.25">
      <c r="A455" s="74" t="s">
        <v>373</v>
      </c>
      <c r="B455" s="16"/>
      <c r="C455" s="101" t="s">
        <v>336</v>
      </c>
      <c r="D455" s="41">
        <f>D456</f>
        <v>12070.4</v>
      </c>
      <c r="E455" s="41">
        <f>E456</f>
        <v>717.4</v>
      </c>
      <c r="F455" s="41">
        <f>F456</f>
        <v>717.4</v>
      </c>
    </row>
    <row r="456" spans="1:6" ht="39.6" x14ac:dyDescent="0.25">
      <c r="A456" s="74" t="s">
        <v>373</v>
      </c>
      <c r="B456" s="84" t="s">
        <v>220</v>
      </c>
      <c r="C456" s="101" t="s">
        <v>221</v>
      </c>
      <c r="D456" s="41">
        <v>12070.4</v>
      </c>
      <c r="E456" s="41">
        <v>717.4</v>
      </c>
      <c r="F456" s="41">
        <v>717.4</v>
      </c>
    </row>
    <row r="457" spans="1:6" ht="52.8" x14ac:dyDescent="0.25">
      <c r="A457" s="180" t="s">
        <v>377</v>
      </c>
      <c r="B457" s="16"/>
      <c r="C457" s="101" t="s">
        <v>378</v>
      </c>
      <c r="D457" s="41">
        <f>D458</f>
        <v>70000</v>
      </c>
      <c r="E457" s="41">
        <f>E458</f>
        <v>0</v>
      </c>
      <c r="F457" s="41">
        <f>F458</f>
        <v>0</v>
      </c>
    </row>
    <row r="458" spans="1:6" ht="39.6" x14ac:dyDescent="0.25">
      <c r="A458" s="180" t="s">
        <v>377</v>
      </c>
      <c r="B458" s="84" t="s">
        <v>220</v>
      </c>
      <c r="C458" s="101" t="s">
        <v>221</v>
      </c>
      <c r="D458" s="41">
        <v>70000</v>
      </c>
      <c r="E458" s="41">
        <v>0</v>
      </c>
      <c r="F458" s="41">
        <v>0</v>
      </c>
    </row>
    <row r="459" spans="1:6" ht="87.75" customHeight="1" x14ac:dyDescent="0.25">
      <c r="A459" s="73" t="s">
        <v>674</v>
      </c>
      <c r="B459" s="84"/>
      <c r="C459" s="53" t="s">
        <v>675</v>
      </c>
      <c r="D459" s="99">
        <f>D460+прил.5!H373</f>
        <v>32480.3</v>
      </c>
      <c r="E459" s="99">
        <f>E460+прил.5!I373</f>
        <v>1500</v>
      </c>
      <c r="F459" s="99">
        <f>F460+прил.5!J373</f>
        <v>1256.3</v>
      </c>
    </row>
    <row r="460" spans="1:6" ht="52.8" x14ac:dyDescent="0.25">
      <c r="A460" s="198">
        <v>1510000000</v>
      </c>
      <c r="B460" s="84"/>
      <c r="C460" s="48" t="s">
        <v>388</v>
      </c>
      <c r="D460" s="41">
        <f>D461+D464</f>
        <v>8088.8</v>
      </c>
      <c r="E460" s="41">
        <f t="shared" ref="E460:F460" si="115">E461+E464</f>
        <v>1500</v>
      </c>
      <c r="F460" s="41">
        <f t="shared" si="115"/>
        <v>1256.3</v>
      </c>
    </row>
    <row r="461" spans="1:6" ht="66" x14ac:dyDescent="0.25">
      <c r="A461" s="180">
        <v>1510200000</v>
      </c>
      <c r="B461" s="84"/>
      <c r="C461" s="101" t="s">
        <v>703</v>
      </c>
      <c r="D461" s="41">
        <f>D462</f>
        <v>4972.5</v>
      </c>
      <c r="E461" s="41">
        <f t="shared" ref="E461:F462" si="116">E462</f>
        <v>0</v>
      </c>
      <c r="F461" s="41">
        <f t="shared" si="116"/>
        <v>0</v>
      </c>
    </row>
    <row r="462" spans="1:6" ht="52.8" x14ac:dyDescent="0.25">
      <c r="A462" s="180" t="s">
        <v>677</v>
      </c>
      <c r="B462" s="84"/>
      <c r="C462" s="101" t="s">
        <v>676</v>
      </c>
      <c r="D462" s="41">
        <f>D463</f>
        <v>4972.5</v>
      </c>
      <c r="E462" s="41">
        <f t="shared" si="116"/>
        <v>0</v>
      </c>
      <c r="F462" s="41">
        <f t="shared" si="116"/>
        <v>0</v>
      </c>
    </row>
    <row r="463" spans="1:6" ht="39.6" x14ac:dyDescent="0.25">
      <c r="A463" s="180" t="s">
        <v>677</v>
      </c>
      <c r="B463" s="84" t="s">
        <v>220</v>
      </c>
      <c r="C463" s="101" t="s">
        <v>221</v>
      </c>
      <c r="D463" s="41">
        <f>3770.3+1202.2</f>
        <v>4972.5</v>
      </c>
      <c r="E463" s="41">
        <v>0</v>
      </c>
      <c r="F463" s="41">
        <v>0</v>
      </c>
    </row>
    <row r="464" spans="1:6" ht="52.8" x14ac:dyDescent="0.25">
      <c r="A464" s="180">
        <v>1510300000</v>
      </c>
      <c r="B464" s="84"/>
      <c r="C464" s="101" t="s">
        <v>678</v>
      </c>
      <c r="D464" s="41">
        <f t="shared" ref="D464:F465" si="117">D465</f>
        <v>3116.3</v>
      </c>
      <c r="E464" s="41">
        <f t="shared" si="117"/>
        <v>1500</v>
      </c>
      <c r="F464" s="41">
        <f t="shared" si="117"/>
        <v>1256.3</v>
      </c>
    </row>
    <row r="465" spans="1:7" ht="52.8" x14ac:dyDescent="0.25">
      <c r="A465" s="180" t="s">
        <v>679</v>
      </c>
      <c r="B465" s="84"/>
      <c r="C465" s="101" t="s">
        <v>676</v>
      </c>
      <c r="D465" s="41">
        <f t="shared" si="117"/>
        <v>3116.3</v>
      </c>
      <c r="E465" s="41">
        <f t="shared" si="117"/>
        <v>1500</v>
      </c>
      <c r="F465" s="41">
        <f t="shared" si="117"/>
        <v>1256.3</v>
      </c>
    </row>
    <row r="466" spans="1:7" ht="39.6" x14ac:dyDescent="0.25">
      <c r="A466" s="180" t="s">
        <v>679</v>
      </c>
      <c r="B466" s="84" t="s">
        <v>220</v>
      </c>
      <c r="C466" s="101" t="s">
        <v>221</v>
      </c>
      <c r="D466" s="41">
        <f>2381.9+734.4</f>
        <v>3116.3</v>
      </c>
      <c r="E466" s="41">
        <v>1500</v>
      </c>
      <c r="F466" s="41">
        <v>1256.3</v>
      </c>
    </row>
    <row r="467" spans="1:7" ht="52.8" x14ac:dyDescent="0.25">
      <c r="A467" s="198">
        <v>1520000000</v>
      </c>
      <c r="B467" s="84"/>
      <c r="C467" s="48" t="s">
        <v>680</v>
      </c>
      <c r="D467" s="41">
        <f t="shared" ref="D467:F469" si="118">D468</f>
        <v>24391.5</v>
      </c>
      <c r="E467" s="41">
        <f t="shared" si="118"/>
        <v>0</v>
      </c>
      <c r="F467" s="41">
        <f t="shared" si="118"/>
        <v>0</v>
      </c>
    </row>
    <row r="468" spans="1:7" ht="70.5" customHeight="1" x14ac:dyDescent="0.25">
      <c r="A468" s="198">
        <v>1520200000</v>
      </c>
      <c r="B468" s="84"/>
      <c r="C468" s="101" t="s">
        <v>704</v>
      </c>
      <c r="D468" s="41">
        <f t="shared" si="118"/>
        <v>24391.5</v>
      </c>
      <c r="E468" s="41">
        <f t="shared" si="118"/>
        <v>0</v>
      </c>
      <c r="F468" s="41">
        <f t="shared" si="118"/>
        <v>0</v>
      </c>
    </row>
    <row r="469" spans="1:7" ht="36.75" customHeight="1" x14ac:dyDescent="0.25">
      <c r="A469" s="201">
        <v>1520240000</v>
      </c>
      <c r="B469" s="84"/>
      <c r="C469" s="101" t="s">
        <v>705</v>
      </c>
      <c r="D469" s="41">
        <f t="shared" si="118"/>
        <v>24391.5</v>
      </c>
      <c r="E469" s="41">
        <f t="shared" si="118"/>
        <v>0</v>
      </c>
      <c r="F469" s="41">
        <f t="shared" si="118"/>
        <v>0</v>
      </c>
    </row>
    <row r="470" spans="1:7" ht="39.6" x14ac:dyDescent="0.25">
      <c r="A470" s="201">
        <v>1520240000</v>
      </c>
      <c r="B470" s="84" t="s">
        <v>220</v>
      </c>
      <c r="C470" s="101" t="s">
        <v>221</v>
      </c>
      <c r="D470" s="41">
        <v>24391.5</v>
      </c>
      <c r="E470" s="41">
        <v>0</v>
      </c>
      <c r="F470" s="41">
        <v>0</v>
      </c>
    </row>
    <row r="471" spans="1:7" ht="52.8" x14ac:dyDescent="0.25">
      <c r="A471" s="73" t="s">
        <v>236</v>
      </c>
      <c r="B471" s="16"/>
      <c r="C471" s="64" t="s">
        <v>349</v>
      </c>
      <c r="D471" s="59">
        <f t="shared" ref="D471:F471" si="119">D472</f>
        <v>2523.9</v>
      </c>
      <c r="E471" s="59">
        <f t="shared" si="119"/>
        <v>5033.1000000000004</v>
      </c>
      <c r="F471" s="59">
        <f t="shared" si="119"/>
        <v>1601.3999999999999</v>
      </c>
      <c r="G471" s="107"/>
    </row>
    <row r="472" spans="1:7" ht="52.8" x14ac:dyDescent="0.25">
      <c r="A472" s="52" t="s">
        <v>237</v>
      </c>
      <c r="B472" s="47"/>
      <c r="C472" s="48" t="s">
        <v>238</v>
      </c>
      <c r="D472" s="96">
        <f>D473+D484</f>
        <v>2523.9</v>
      </c>
      <c r="E472" s="96">
        <f t="shared" ref="E472:F472" si="120">E473+E484</f>
        <v>5033.1000000000004</v>
      </c>
      <c r="F472" s="96">
        <f t="shared" si="120"/>
        <v>1601.3999999999999</v>
      </c>
      <c r="G472" s="107"/>
    </row>
    <row r="473" spans="1:7" ht="52.8" x14ac:dyDescent="0.25">
      <c r="A473" s="21" t="s">
        <v>239</v>
      </c>
      <c r="B473" s="84"/>
      <c r="C473" s="101" t="s">
        <v>240</v>
      </c>
      <c r="D473" s="41">
        <f>D474+D476+D478+D480+D482</f>
        <v>400</v>
      </c>
      <c r="E473" s="41">
        <f t="shared" ref="E473:F473" si="121">E474+E476+E478+E480+E482</f>
        <v>3310.6</v>
      </c>
      <c r="F473" s="41">
        <f t="shared" si="121"/>
        <v>0</v>
      </c>
      <c r="G473" s="107"/>
    </row>
    <row r="474" spans="1:7" ht="39.6" x14ac:dyDescent="0.25">
      <c r="A474" s="21" t="s">
        <v>658</v>
      </c>
      <c r="B474" s="84"/>
      <c r="C474" s="101" t="s">
        <v>363</v>
      </c>
      <c r="D474" s="41">
        <f>D475</f>
        <v>0</v>
      </c>
      <c r="E474" s="41">
        <f>E475</f>
        <v>2381.1999999999998</v>
      </c>
      <c r="F474" s="41">
        <f>F475</f>
        <v>0</v>
      </c>
      <c r="G474" s="107"/>
    </row>
    <row r="475" spans="1:7" ht="39.6" x14ac:dyDescent="0.25">
      <c r="A475" s="21" t="s">
        <v>658</v>
      </c>
      <c r="B475" s="84" t="s">
        <v>220</v>
      </c>
      <c r="C475" s="101" t="s">
        <v>221</v>
      </c>
      <c r="D475" s="41">
        <v>0</v>
      </c>
      <c r="E475" s="41">
        <v>2381.1999999999998</v>
      </c>
      <c r="F475" s="41">
        <v>0</v>
      </c>
    </row>
    <row r="476" spans="1:7" ht="26.25" customHeight="1" x14ac:dyDescent="0.25">
      <c r="A476" s="21" t="s">
        <v>660</v>
      </c>
      <c r="B476" s="84"/>
      <c r="C476" s="101" t="s">
        <v>659</v>
      </c>
      <c r="D476" s="41">
        <f>D477</f>
        <v>0</v>
      </c>
      <c r="E476" s="41">
        <f>E477</f>
        <v>500</v>
      </c>
      <c r="F476" s="41">
        <f>F477</f>
        <v>0</v>
      </c>
    </row>
    <row r="477" spans="1:7" ht="39.6" x14ac:dyDescent="0.25">
      <c r="A477" s="21" t="s">
        <v>660</v>
      </c>
      <c r="B477" s="84" t="s">
        <v>220</v>
      </c>
      <c r="C477" s="101" t="s">
        <v>221</v>
      </c>
      <c r="D477" s="41">
        <v>0</v>
      </c>
      <c r="E477" s="41">
        <v>500</v>
      </c>
      <c r="F477" s="41">
        <v>0</v>
      </c>
    </row>
    <row r="478" spans="1:7" x14ac:dyDescent="0.25">
      <c r="A478" s="21" t="s">
        <v>661</v>
      </c>
      <c r="B478" s="16"/>
      <c r="C478" s="101" t="s">
        <v>350</v>
      </c>
      <c r="D478" s="41">
        <f>D479</f>
        <v>400</v>
      </c>
      <c r="E478" s="41">
        <f>E479</f>
        <v>400</v>
      </c>
      <c r="F478" s="41">
        <f>F479</f>
        <v>0</v>
      </c>
    </row>
    <row r="479" spans="1:7" ht="39.6" x14ac:dyDescent="0.25">
      <c r="A479" s="21" t="s">
        <v>661</v>
      </c>
      <c r="B479" s="84" t="s">
        <v>220</v>
      </c>
      <c r="C479" s="101" t="s">
        <v>221</v>
      </c>
      <c r="D479" s="41">
        <v>400</v>
      </c>
      <c r="E479" s="41">
        <v>400</v>
      </c>
      <c r="F479" s="41">
        <v>0</v>
      </c>
    </row>
    <row r="480" spans="1:7" ht="39.6" x14ac:dyDescent="0.25">
      <c r="A480" s="21" t="s">
        <v>662</v>
      </c>
      <c r="B480" s="16"/>
      <c r="C480" s="101" t="s">
        <v>384</v>
      </c>
      <c r="D480" s="97">
        <f t="shared" ref="D480:F482" si="122">D481</f>
        <v>0</v>
      </c>
      <c r="E480" s="97">
        <f t="shared" si="122"/>
        <v>23.4</v>
      </c>
      <c r="F480" s="97">
        <f t="shared" si="122"/>
        <v>0</v>
      </c>
    </row>
    <row r="481" spans="1:6" ht="39.6" x14ac:dyDescent="0.25">
      <c r="A481" s="21" t="s">
        <v>662</v>
      </c>
      <c r="B481" s="84" t="s">
        <v>220</v>
      </c>
      <c r="C481" s="101" t="s">
        <v>221</v>
      </c>
      <c r="D481" s="41">
        <v>0</v>
      </c>
      <c r="E481" s="41">
        <v>23.4</v>
      </c>
      <c r="F481" s="41">
        <v>0</v>
      </c>
    </row>
    <row r="482" spans="1:6" ht="26.4" x14ac:dyDescent="0.25">
      <c r="A482" s="21" t="s">
        <v>663</v>
      </c>
      <c r="B482" s="16"/>
      <c r="C482" s="101" t="s">
        <v>385</v>
      </c>
      <c r="D482" s="97">
        <f t="shared" si="122"/>
        <v>0</v>
      </c>
      <c r="E482" s="97">
        <f t="shared" si="122"/>
        <v>6</v>
      </c>
      <c r="F482" s="97">
        <f t="shared" si="122"/>
        <v>0</v>
      </c>
    </row>
    <row r="483" spans="1:6" ht="39.6" x14ac:dyDescent="0.25">
      <c r="A483" s="21" t="s">
        <v>663</v>
      </c>
      <c r="B483" s="84" t="s">
        <v>220</v>
      </c>
      <c r="C483" s="101" t="s">
        <v>221</v>
      </c>
      <c r="D483" s="41">
        <v>0</v>
      </c>
      <c r="E483" s="41">
        <v>6</v>
      </c>
      <c r="F483" s="41">
        <v>0</v>
      </c>
    </row>
    <row r="484" spans="1:6" ht="53.25" customHeight="1" x14ac:dyDescent="0.25">
      <c r="A484" s="51" t="s">
        <v>656</v>
      </c>
      <c r="B484" s="84"/>
      <c r="C484" s="101" t="s">
        <v>657</v>
      </c>
      <c r="D484" s="41">
        <f>D485+D487</f>
        <v>2123.9</v>
      </c>
      <c r="E484" s="41">
        <f t="shared" ref="E484:F484" si="123">E485+E487</f>
        <v>1722.5</v>
      </c>
      <c r="F484" s="41">
        <f t="shared" si="123"/>
        <v>1601.3999999999999</v>
      </c>
    </row>
    <row r="485" spans="1:6" ht="39.6" x14ac:dyDescent="0.25">
      <c r="A485" s="51" t="s">
        <v>379</v>
      </c>
      <c r="B485" s="84"/>
      <c r="C485" s="101" t="s">
        <v>374</v>
      </c>
      <c r="D485" s="41">
        <f>D486</f>
        <v>844.9</v>
      </c>
      <c r="E485" s="41">
        <f>E486</f>
        <v>443.5</v>
      </c>
      <c r="F485" s="41">
        <f>F486</f>
        <v>320.3</v>
      </c>
    </row>
    <row r="486" spans="1:6" ht="39.6" x14ac:dyDescent="0.25">
      <c r="A486" s="51" t="s">
        <v>379</v>
      </c>
      <c r="B486" s="84" t="s">
        <v>220</v>
      </c>
      <c r="C486" s="101" t="s">
        <v>221</v>
      </c>
      <c r="D486" s="41">
        <v>844.9</v>
      </c>
      <c r="E486" s="41">
        <v>443.5</v>
      </c>
      <c r="F486" s="41">
        <v>320.3</v>
      </c>
    </row>
    <row r="487" spans="1:6" ht="52.8" x14ac:dyDescent="0.25">
      <c r="A487" s="51" t="s">
        <v>380</v>
      </c>
      <c r="B487" s="84"/>
      <c r="C487" s="101" t="s">
        <v>372</v>
      </c>
      <c r="D487" s="41">
        <f>D488</f>
        <v>1279</v>
      </c>
      <c r="E487" s="41">
        <f>E488</f>
        <v>1279</v>
      </c>
      <c r="F487" s="41">
        <f>F488</f>
        <v>1281.0999999999999</v>
      </c>
    </row>
    <row r="488" spans="1:6" ht="39.6" x14ac:dyDescent="0.25">
      <c r="A488" s="51" t="s">
        <v>380</v>
      </c>
      <c r="B488" s="84" t="s">
        <v>220</v>
      </c>
      <c r="C488" s="101" t="s">
        <v>221</v>
      </c>
      <c r="D488" s="184">
        <v>1279</v>
      </c>
      <c r="E488" s="184">
        <v>1279</v>
      </c>
      <c r="F488" s="184">
        <v>1281.0999999999999</v>
      </c>
    </row>
    <row r="489" spans="1:6" ht="26.4" x14ac:dyDescent="0.25">
      <c r="A489" s="85">
        <v>9900000000</v>
      </c>
      <c r="B489" s="73"/>
      <c r="C489" s="146" t="s">
        <v>148</v>
      </c>
      <c r="D489" s="99">
        <f>D490+D493+D505+D514+D526+D533</f>
        <v>102590.59999999999</v>
      </c>
      <c r="E489" s="99">
        <f>E490+E493+E505+E514+E526+E533</f>
        <v>101540.59999999999</v>
      </c>
      <c r="F489" s="99">
        <f>F490+F493+F505+F514+F526+F533</f>
        <v>101545.7</v>
      </c>
    </row>
    <row r="490" spans="1:6" x14ac:dyDescent="0.25">
      <c r="A490" s="80">
        <v>9920000000</v>
      </c>
      <c r="B490" s="73"/>
      <c r="C490" s="158" t="s">
        <v>5</v>
      </c>
      <c r="D490" s="102">
        <f t="shared" ref="D490:F490" si="124">D491</f>
        <v>500</v>
      </c>
      <c r="E490" s="102">
        <f t="shared" si="124"/>
        <v>500</v>
      </c>
      <c r="F490" s="102">
        <f t="shared" si="124"/>
        <v>500</v>
      </c>
    </row>
    <row r="491" spans="1:6" ht="16.5" customHeight="1" x14ac:dyDescent="0.25">
      <c r="A491" s="80">
        <v>9920026100</v>
      </c>
      <c r="B491" s="21"/>
      <c r="C491" s="103" t="s">
        <v>11</v>
      </c>
      <c r="D491" s="39">
        <f>SUM(D492:D492)</f>
        <v>500</v>
      </c>
      <c r="E491" s="39">
        <f>SUM(E492:E492)</f>
        <v>500</v>
      </c>
      <c r="F491" s="39">
        <f>SUM(F492:F492)</f>
        <v>500</v>
      </c>
    </row>
    <row r="492" spans="1:6" x14ac:dyDescent="0.25">
      <c r="A492" s="80">
        <v>9920026100</v>
      </c>
      <c r="B492" s="16" t="s">
        <v>87</v>
      </c>
      <c r="C492" s="101" t="s">
        <v>88</v>
      </c>
      <c r="D492" s="39">
        <v>500</v>
      </c>
      <c r="E492" s="39">
        <v>500</v>
      </c>
      <c r="F492" s="39">
        <v>500</v>
      </c>
    </row>
    <row r="493" spans="1:6" ht="26.4" x14ac:dyDescent="0.25">
      <c r="A493" s="80">
        <v>9930000000</v>
      </c>
      <c r="B493" s="16"/>
      <c r="C493" s="22" t="s">
        <v>43</v>
      </c>
      <c r="D493" s="39">
        <f>D494+D497+D500+D502</f>
        <v>1916.7</v>
      </c>
      <c r="E493" s="39">
        <f t="shared" ref="E493:F493" si="125">E494+E497+E500+E502</f>
        <v>1755.9</v>
      </c>
      <c r="F493" s="39">
        <f t="shared" si="125"/>
        <v>1761</v>
      </c>
    </row>
    <row r="494" spans="1:6" ht="66" x14ac:dyDescent="0.25">
      <c r="A494" s="80">
        <v>9930010510</v>
      </c>
      <c r="B494" s="16"/>
      <c r="C494" s="103" t="s">
        <v>16</v>
      </c>
      <c r="D494" s="39">
        <f>D495+D496</f>
        <v>398</v>
      </c>
      <c r="E494" s="39">
        <f>E495+E496</f>
        <v>401</v>
      </c>
      <c r="F494" s="39">
        <f>F495+F496</f>
        <v>405</v>
      </c>
    </row>
    <row r="495" spans="1:6" ht="26.4" x14ac:dyDescent="0.25">
      <c r="A495" s="80">
        <v>9930010510</v>
      </c>
      <c r="B495" s="16" t="s">
        <v>65</v>
      </c>
      <c r="C495" s="106" t="s">
        <v>66</v>
      </c>
      <c r="D495" s="39">
        <v>357.6</v>
      </c>
      <c r="E495" s="39">
        <v>357.6</v>
      </c>
      <c r="F495" s="39">
        <v>357.6</v>
      </c>
    </row>
    <row r="496" spans="1:6" ht="39.6" x14ac:dyDescent="0.25">
      <c r="A496" s="80">
        <v>9930010510</v>
      </c>
      <c r="B496" s="84" t="s">
        <v>220</v>
      </c>
      <c r="C496" s="101" t="s">
        <v>221</v>
      </c>
      <c r="D496" s="39">
        <v>40.4</v>
      </c>
      <c r="E496" s="39">
        <v>43.4</v>
      </c>
      <c r="F496" s="39">
        <v>47.4</v>
      </c>
    </row>
    <row r="497" spans="1:6" ht="39.6" x14ac:dyDescent="0.25">
      <c r="A497" s="80">
        <v>9930010540</v>
      </c>
      <c r="B497" s="16"/>
      <c r="C497" s="103" t="s">
        <v>17</v>
      </c>
      <c r="D497" s="39">
        <f>D498+D499</f>
        <v>217</v>
      </c>
      <c r="E497" s="39">
        <f>E498+E499</f>
        <v>219</v>
      </c>
      <c r="F497" s="39">
        <f>F498+F499</f>
        <v>221</v>
      </c>
    </row>
    <row r="498" spans="1:6" ht="26.4" x14ac:dyDescent="0.25">
      <c r="A498" s="80">
        <v>9930010540</v>
      </c>
      <c r="B498" s="16" t="s">
        <v>65</v>
      </c>
      <c r="C498" s="106" t="s">
        <v>66</v>
      </c>
      <c r="D498" s="39">
        <v>191.9</v>
      </c>
      <c r="E498" s="39">
        <v>191.9</v>
      </c>
      <c r="F498" s="39">
        <v>191.9</v>
      </c>
    </row>
    <row r="499" spans="1:6" ht="39.6" x14ac:dyDescent="0.25">
      <c r="A499" s="80">
        <v>9930010540</v>
      </c>
      <c r="B499" s="84" t="s">
        <v>220</v>
      </c>
      <c r="C499" s="101" t="s">
        <v>221</v>
      </c>
      <c r="D499" s="39">
        <v>25.1</v>
      </c>
      <c r="E499" s="39">
        <v>27.1</v>
      </c>
      <c r="F499" s="39">
        <v>29.1</v>
      </c>
    </row>
    <row r="500" spans="1:6" ht="66" x14ac:dyDescent="0.25">
      <c r="A500" s="80">
        <v>9930051200</v>
      </c>
      <c r="B500" s="72"/>
      <c r="C500" s="54" t="s">
        <v>295</v>
      </c>
      <c r="D500" s="117">
        <f t="shared" ref="D500:F500" si="126">D501</f>
        <v>105</v>
      </c>
      <c r="E500" s="117">
        <f t="shared" si="126"/>
        <v>7.3</v>
      </c>
      <c r="F500" s="117">
        <f t="shared" si="126"/>
        <v>6.4</v>
      </c>
    </row>
    <row r="501" spans="1:6" ht="39.6" x14ac:dyDescent="0.25">
      <c r="A501" s="80">
        <v>9930051200</v>
      </c>
      <c r="B501" s="84" t="s">
        <v>220</v>
      </c>
      <c r="C501" s="101" t="s">
        <v>221</v>
      </c>
      <c r="D501" s="117">
        <v>105</v>
      </c>
      <c r="E501" s="117">
        <v>7.3</v>
      </c>
      <c r="F501" s="117">
        <v>6.4</v>
      </c>
    </row>
    <row r="502" spans="1:6" ht="38.25" customHeight="1" x14ac:dyDescent="0.25">
      <c r="A502" s="80">
        <v>9930059302</v>
      </c>
      <c r="B502" s="16"/>
      <c r="C502" s="148" t="s">
        <v>391</v>
      </c>
      <c r="D502" s="39">
        <f t="shared" ref="D502:E502" si="127">SUM(D503:D504)</f>
        <v>1196.7</v>
      </c>
      <c r="E502" s="39">
        <f t="shared" si="127"/>
        <v>1128.6000000000001</v>
      </c>
      <c r="F502" s="39">
        <f t="shared" ref="F502" si="128">SUM(F503:F504)</f>
        <v>1128.6000000000001</v>
      </c>
    </row>
    <row r="503" spans="1:6" ht="26.4" x14ac:dyDescent="0.25">
      <c r="A503" s="80">
        <v>9930059302</v>
      </c>
      <c r="B503" s="16" t="s">
        <v>65</v>
      </c>
      <c r="C503" s="55" t="s">
        <v>66</v>
      </c>
      <c r="D503" s="39">
        <v>1057.4000000000001</v>
      </c>
      <c r="E503" s="39">
        <v>1057.4000000000001</v>
      </c>
      <c r="F503" s="39">
        <v>1057.4000000000001</v>
      </c>
    </row>
    <row r="504" spans="1:6" ht="39.6" x14ac:dyDescent="0.25">
      <c r="A504" s="80">
        <v>9930059302</v>
      </c>
      <c r="B504" s="84" t="s">
        <v>220</v>
      </c>
      <c r="C504" s="101" t="s">
        <v>221</v>
      </c>
      <c r="D504" s="39">
        <v>139.30000000000001</v>
      </c>
      <c r="E504" s="39">
        <v>71.2</v>
      </c>
      <c r="F504" s="39">
        <v>71.2</v>
      </c>
    </row>
    <row r="505" spans="1:6" ht="26.4" x14ac:dyDescent="0.25">
      <c r="A505" s="16" t="s">
        <v>26</v>
      </c>
      <c r="B505" s="16"/>
      <c r="C505" s="103" t="s">
        <v>41</v>
      </c>
      <c r="D505" s="39">
        <f>D506+D508+D512</f>
        <v>2170</v>
      </c>
      <c r="E505" s="39">
        <f t="shared" ref="E505:F505" si="129">E506+E508+E512</f>
        <v>1270</v>
      </c>
      <c r="F505" s="39">
        <f t="shared" si="129"/>
        <v>1270</v>
      </c>
    </row>
    <row r="506" spans="1:6" ht="39.6" x14ac:dyDescent="0.25">
      <c r="A506" s="84" t="s">
        <v>763</v>
      </c>
      <c r="B506" s="16"/>
      <c r="C506" s="54" t="s">
        <v>761</v>
      </c>
      <c r="D506" s="41">
        <f>SUM(D507:D507)</f>
        <v>700</v>
      </c>
      <c r="E506" s="41">
        <f>SUM(E507:E507)</f>
        <v>0</v>
      </c>
      <c r="F506" s="41">
        <f>SUM(F507:F507)</f>
        <v>0</v>
      </c>
    </row>
    <row r="507" spans="1:6" ht="39.6" x14ac:dyDescent="0.25">
      <c r="A507" s="84" t="s">
        <v>763</v>
      </c>
      <c r="B507" s="84" t="s">
        <v>220</v>
      </c>
      <c r="C507" s="101" t="s">
        <v>221</v>
      </c>
      <c r="D507" s="39">
        <f>300+175+175+50</f>
        <v>700</v>
      </c>
      <c r="E507" s="39">
        <v>0</v>
      </c>
      <c r="F507" s="39">
        <v>0</v>
      </c>
    </row>
    <row r="508" spans="1:6" ht="26.4" x14ac:dyDescent="0.25">
      <c r="A508" s="83" t="s">
        <v>664</v>
      </c>
      <c r="B508" s="16"/>
      <c r="C508" s="22" t="s">
        <v>42</v>
      </c>
      <c r="D508" s="39">
        <f>SUM(D509:D511)</f>
        <v>1270</v>
      </c>
      <c r="E508" s="39">
        <f>SUM(E509:E511)</f>
        <v>1270</v>
      </c>
      <c r="F508" s="39">
        <f>SUM(F509:F511)</f>
        <v>1270</v>
      </c>
    </row>
    <row r="509" spans="1:6" ht="39.6" x14ac:dyDescent="0.25">
      <c r="A509" s="83" t="s">
        <v>664</v>
      </c>
      <c r="B509" s="84" t="s">
        <v>220</v>
      </c>
      <c r="C509" s="101" t="s">
        <v>221</v>
      </c>
      <c r="D509" s="39">
        <v>242</v>
      </c>
      <c r="E509" s="39">
        <v>242</v>
      </c>
      <c r="F509" s="39">
        <v>242</v>
      </c>
    </row>
    <row r="510" spans="1:6" x14ac:dyDescent="0.25">
      <c r="A510" s="83" t="s">
        <v>664</v>
      </c>
      <c r="B510" s="16" t="s">
        <v>84</v>
      </c>
      <c r="C510" s="101" t="s">
        <v>85</v>
      </c>
      <c r="D510" s="39">
        <v>426</v>
      </c>
      <c r="E510" s="39">
        <v>426</v>
      </c>
      <c r="F510" s="39">
        <v>426</v>
      </c>
    </row>
    <row r="511" spans="1:6" x14ac:dyDescent="0.25">
      <c r="A511" s="83" t="s">
        <v>664</v>
      </c>
      <c r="B511" s="83" t="s">
        <v>134</v>
      </c>
      <c r="C511" s="101" t="s">
        <v>135</v>
      </c>
      <c r="D511" s="39">
        <v>602</v>
      </c>
      <c r="E511" s="39">
        <v>602</v>
      </c>
      <c r="F511" s="39">
        <v>602</v>
      </c>
    </row>
    <row r="512" spans="1:6" ht="39.6" x14ac:dyDescent="0.25">
      <c r="A512" s="84" t="s">
        <v>762</v>
      </c>
      <c r="B512" s="16"/>
      <c r="C512" s="54" t="s">
        <v>761</v>
      </c>
      <c r="D512" s="41">
        <f>SUM(D513:D513)</f>
        <v>200</v>
      </c>
      <c r="E512" s="41">
        <f>SUM(E513:E513)</f>
        <v>0</v>
      </c>
      <c r="F512" s="41">
        <f>SUM(F513:F513)</f>
        <v>0</v>
      </c>
    </row>
    <row r="513" spans="1:6" ht="39.6" x14ac:dyDescent="0.25">
      <c r="A513" s="84" t="s">
        <v>762</v>
      </c>
      <c r="B513" s="84" t="s">
        <v>220</v>
      </c>
      <c r="C513" s="101" t="s">
        <v>221</v>
      </c>
      <c r="D513" s="39">
        <f>100+100</f>
        <v>200</v>
      </c>
      <c r="E513" s="39">
        <v>0</v>
      </c>
      <c r="F513" s="39">
        <v>0</v>
      </c>
    </row>
    <row r="514" spans="1:6" x14ac:dyDescent="0.25">
      <c r="A514" s="83" t="s">
        <v>202</v>
      </c>
      <c r="B514" s="83"/>
      <c r="C514" s="101" t="s">
        <v>299</v>
      </c>
      <c r="D514" s="39">
        <f>D515+D519+D522</f>
        <v>36889</v>
      </c>
      <c r="E514" s="39">
        <f>E515+E519+E522</f>
        <v>36889</v>
      </c>
      <c r="F514" s="39">
        <f>F515+F519+F522</f>
        <v>36889</v>
      </c>
    </row>
    <row r="515" spans="1:6" ht="51" customHeight="1" x14ac:dyDescent="0.25">
      <c r="A515" s="21" t="s">
        <v>665</v>
      </c>
      <c r="B515" s="47"/>
      <c r="C515" s="54" t="s">
        <v>670</v>
      </c>
      <c r="D515" s="41">
        <f>SUM(D516:D518)</f>
        <v>5170.7000000000007</v>
      </c>
      <c r="E515" s="41">
        <f t="shared" ref="E515:F515" si="130">SUM(E516:E518)</f>
        <v>5170.7000000000007</v>
      </c>
      <c r="F515" s="41">
        <f t="shared" si="130"/>
        <v>5170.7000000000007</v>
      </c>
    </row>
    <row r="516" spans="1:6" ht="26.4" x14ac:dyDescent="0.25">
      <c r="A516" s="21" t="s">
        <v>665</v>
      </c>
      <c r="B516" s="16" t="s">
        <v>67</v>
      </c>
      <c r="C516" s="106" t="s">
        <v>133</v>
      </c>
      <c r="D516" s="41">
        <v>4661.6000000000004</v>
      </c>
      <c r="E516" s="41">
        <v>4661.6000000000004</v>
      </c>
      <c r="F516" s="41">
        <v>4661.6000000000004</v>
      </c>
    </row>
    <row r="517" spans="1:6" ht="39.6" x14ac:dyDescent="0.25">
      <c r="A517" s="21" t="s">
        <v>665</v>
      </c>
      <c r="B517" s="84" t="s">
        <v>220</v>
      </c>
      <c r="C517" s="101" t="s">
        <v>221</v>
      </c>
      <c r="D517" s="41">
        <v>504.1</v>
      </c>
      <c r="E517" s="41">
        <v>504.1</v>
      </c>
      <c r="F517" s="41">
        <v>504.1</v>
      </c>
    </row>
    <row r="518" spans="1:6" x14ac:dyDescent="0.25">
      <c r="A518" s="21" t="s">
        <v>665</v>
      </c>
      <c r="B518" s="83" t="s">
        <v>134</v>
      </c>
      <c r="C518" s="101" t="s">
        <v>135</v>
      </c>
      <c r="D518" s="41">
        <v>5</v>
      </c>
      <c r="E518" s="41">
        <v>5</v>
      </c>
      <c r="F518" s="41">
        <v>5</v>
      </c>
    </row>
    <row r="519" spans="1:6" ht="39.6" x14ac:dyDescent="0.25">
      <c r="A519" s="21" t="s">
        <v>666</v>
      </c>
      <c r="B519" s="47"/>
      <c r="C519" s="54" t="s">
        <v>298</v>
      </c>
      <c r="D519" s="41">
        <f>SUM(D520:D521)</f>
        <v>8889.6</v>
      </c>
      <c r="E519" s="41">
        <f>SUM(E520:E521)</f>
        <v>8889.6</v>
      </c>
      <c r="F519" s="41">
        <f>SUM(F520:F521)</f>
        <v>8889.6</v>
      </c>
    </row>
    <row r="520" spans="1:6" ht="26.4" x14ac:dyDescent="0.25">
      <c r="A520" s="21" t="s">
        <v>666</v>
      </c>
      <c r="B520" s="16" t="s">
        <v>67</v>
      </c>
      <c r="C520" s="106" t="s">
        <v>133</v>
      </c>
      <c r="D520" s="41">
        <v>8093.2</v>
      </c>
      <c r="E520" s="41">
        <v>8093.2</v>
      </c>
      <c r="F520" s="41">
        <v>8093.2</v>
      </c>
    </row>
    <row r="521" spans="1:6" ht="39.6" x14ac:dyDescent="0.25">
      <c r="A521" s="21" t="s">
        <v>666</v>
      </c>
      <c r="B521" s="84" t="s">
        <v>220</v>
      </c>
      <c r="C521" s="101" t="s">
        <v>221</v>
      </c>
      <c r="D521" s="41">
        <v>796.4</v>
      </c>
      <c r="E521" s="41">
        <v>796.4</v>
      </c>
      <c r="F521" s="41">
        <v>796.4</v>
      </c>
    </row>
    <row r="522" spans="1:6" ht="56.25" customHeight="1" x14ac:dyDescent="0.25">
      <c r="A522" s="21" t="s">
        <v>668</v>
      </c>
      <c r="B522" s="47"/>
      <c r="C522" s="54" t="s">
        <v>667</v>
      </c>
      <c r="D522" s="41">
        <f>SUM(D523:D525)</f>
        <v>22828.699999999997</v>
      </c>
      <c r="E522" s="41">
        <f>SUM(E523:E525)</f>
        <v>22828.699999999997</v>
      </c>
      <c r="F522" s="41">
        <f>SUM(F523:F525)</f>
        <v>22828.699999999997</v>
      </c>
    </row>
    <row r="523" spans="1:6" ht="26.4" x14ac:dyDescent="0.25">
      <c r="A523" s="21" t="s">
        <v>668</v>
      </c>
      <c r="B523" s="16" t="s">
        <v>67</v>
      </c>
      <c r="C523" s="106" t="s">
        <v>133</v>
      </c>
      <c r="D523" s="41">
        <v>9083.2999999999993</v>
      </c>
      <c r="E523" s="41">
        <v>9083.2999999999993</v>
      </c>
      <c r="F523" s="41">
        <v>9083.2999999999993</v>
      </c>
    </row>
    <row r="524" spans="1:6" ht="39.6" x14ac:dyDescent="0.25">
      <c r="A524" s="21" t="s">
        <v>668</v>
      </c>
      <c r="B524" s="84" t="s">
        <v>220</v>
      </c>
      <c r="C524" s="101" t="s">
        <v>221</v>
      </c>
      <c r="D524" s="41">
        <v>13621.8</v>
      </c>
      <c r="E524" s="41">
        <v>13621.8</v>
      </c>
      <c r="F524" s="41">
        <v>13621.8</v>
      </c>
    </row>
    <row r="525" spans="1:6" x14ac:dyDescent="0.25">
      <c r="A525" s="21" t="s">
        <v>668</v>
      </c>
      <c r="B525" s="84" t="s">
        <v>134</v>
      </c>
      <c r="C525" s="101" t="s">
        <v>135</v>
      </c>
      <c r="D525" s="117">
        <v>123.6</v>
      </c>
      <c r="E525" s="117">
        <v>123.6</v>
      </c>
      <c r="F525" s="117">
        <v>123.6</v>
      </c>
    </row>
    <row r="526" spans="1:6" ht="39.6" x14ac:dyDescent="0.25">
      <c r="A526" s="115">
        <v>9980000000</v>
      </c>
      <c r="B526" s="116"/>
      <c r="C526" s="101" t="s">
        <v>32</v>
      </c>
      <c r="D526" s="117">
        <f>D527+D529</f>
        <v>56015.399999999994</v>
      </c>
      <c r="E526" s="117">
        <f t="shared" ref="E526:F526" si="131">E527+E529</f>
        <v>56015.399999999994</v>
      </c>
      <c r="F526" s="117">
        <f t="shared" si="131"/>
        <v>56015.399999999994</v>
      </c>
    </row>
    <row r="527" spans="1:6" x14ac:dyDescent="0.25">
      <c r="A527" s="80">
        <v>9980022100</v>
      </c>
      <c r="B527" s="16"/>
      <c r="C527" s="22" t="s">
        <v>117</v>
      </c>
      <c r="D527" s="39">
        <f t="shared" ref="D527:F527" si="132">D528</f>
        <v>1580</v>
      </c>
      <c r="E527" s="39">
        <f t="shared" si="132"/>
        <v>1580</v>
      </c>
      <c r="F527" s="39">
        <f t="shared" si="132"/>
        <v>1580</v>
      </c>
    </row>
    <row r="528" spans="1:6" ht="26.4" x14ac:dyDescent="0.25">
      <c r="A528" s="80">
        <v>9980022100</v>
      </c>
      <c r="B528" s="16" t="s">
        <v>65</v>
      </c>
      <c r="C528" s="130" t="s">
        <v>81</v>
      </c>
      <c r="D528" s="39">
        <v>1580</v>
      </c>
      <c r="E528" s="39">
        <v>1580</v>
      </c>
      <c r="F528" s="39">
        <v>1580</v>
      </c>
    </row>
    <row r="529" spans="1:6" x14ac:dyDescent="0.25">
      <c r="A529" s="194">
        <v>9980022200</v>
      </c>
      <c r="B529" s="21"/>
      <c r="C529" s="22" t="s">
        <v>118</v>
      </c>
      <c r="D529" s="39">
        <f>SUM(D530:D532)</f>
        <v>54435.399999999994</v>
      </c>
      <c r="E529" s="39">
        <f t="shared" ref="E529:F529" si="133">SUM(E530:E532)</f>
        <v>54435.399999999994</v>
      </c>
      <c r="F529" s="39">
        <f t="shared" si="133"/>
        <v>54435.399999999994</v>
      </c>
    </row>
    <row r="530" spans="1:6" ht="26.4" x14ac:dyDescent="0.25">
      <c r="A530" s="194">
        <v>9980022200</v>
      </c>
      <c r="B530" s="16" t="s">
        <v>65</v>
      </c>
      <c r="C530" s="55" t="s">
        <v>66</v>
      </c>
      <c r="D530" s="39">
        <f>156.2+42052.6+8799.1</f>
        <v>51007.899999999994</v>
      </c>
      <c r="E530" s="39">
        <f>156.2+42052.6+8799.1</f>
        <v>51007.899999999994</v>
      </c>
      <c r="F530" s="39">
        <f>156.2+42052.6+8799.1</f>
        <v>51007.899999999994</v>
      </c>
    </row>
    <row r="531" spans="1:6" ht="39.6" x14ac:dyDescent="0.25">
      <c r="A531" s="200">
        <v>9980022200</v>
      </c>
      <c r="B531" s="84" t="s">
        <v>220</v>
      </c>
      <c r="C531" s="101" t="s">
        <v>221</v>
      </c>
      <c r="D531" s="39">
        <f>191.2+2743+448.9</f>
        <v>3383.1</v>
      </c>
      <c r="E531" s="39">
        <f>191.2+2743+448.9</f>
        <v>3383.1</v>
      </c>
      <c r="F531" s="39">
        <f>191.2+2743+448.9</f>
        <v>3383.1</v>
      </c>
    </row>
    <row r="532" spans="1:6" x14ac:dyDescent="0.25">
      <c r="A532" s="200">
        <v>9980022200</v>
      </c>
      <c r="B532" s="84" t="s">
        <v>134</v>
      </c>
      <c r="C532" s="101" t="s">
        <v>135</v>
      </c>
      <c r="D532" s="41">
        <v>44.4</v>
      </c>
      <c r="E532" s="41">
        <v>44.4</v>
      </c>
      <c r="F532" s="41">
        <v>44.4</v>
      </c>
    </row>
    <row r="533" spans="1:6" s="32" customFormat="1" ht="39.6" x14ac:dyDescent="0.3">
      <c r="A533" s="80">
        <v>9990000000</v>
      </c>
      <c r="B533" s="16"/>
      <c r="C533" s="54" t="s">
        <v>31</v>
      </c>
      <c r="D533" s="41">
        <f>D534+D536+D539</f>
        <v>5099.5</v>
      </c>
      <c r="E533" s="41">
        <f>E534+E536+E539</f>
        <v>5110.3</v>
      </c>
      <c r="F533" s="41">
        <f>F534+F536+F539</f>
        <v>5110.3</v>
      </c>
    </row>
    <row r="534" spans="1:6" s="32" customFormat="1" ht="14.4" x14ac:dyDescent="0.3">
      <c r="A534" s="80">
        <v>9990022400</v>
      </c>
      <c r="B534" s="16"/>
      <c r="C534" s="101" t="s">
        <v>142</v>
      </c>
      <c r="D534" s="41">
        <f t="shared" ref="D534:F534" si="134">D535</f>
        <v>1270.5</v>
      </c>
      <c r="E534" s="41">
        <f t="shared" si="134"/>
        <v>1270.5</v>
      </c>
      <c r="F534" s="41">
        <f t="shared" si="134"/>
        <v>1270.5</v>
      </c>
    </row>
    <row r="535" spans="1:6" s="32" customFormat="1" ht="26.4" x14ac:dyDescent="0.3">
      <c r="A535" s="80">
        <v>9990022400</v>
      </c>
      <c r="B535" s="16" t="s">
        <v>65</v>
      </c>
      <c r="C535" s="55" t="s">
        <v>66</v>
      </c>
      <c r="D535" s="39">
        <v>1270.5</v>
      </c>
      <c r="E535" s="39">
        <v>1270.5</v>
      </c>
      <c r="F535" s="39">
        <v>1270.5</v>
      </c>
    </row>
    <row r="536" spans="1:6" s="32" customFormat="1" ht="14.4" x14ac:dyDescent="0.3">
      <c r="A536" s="80">
        <v>9990022500</v>
      </c>
      <c r="B536" s="21"/>
      <c r="C536" s="22" t="s">
        <v>30</v>
      </c>
      <c r="D536" s="41">
        <f>SUM(D537:D538)</f>
        <v>2271.4</v>
      </c>
      <c r="E536" s="41">
        <f t="shared" ref="E536:F536" si="135">SUM(E537:E538)</f>
        <v>2282.2000000000003</v>
      </c>
      <c r="F536" s="41">
        <f t="shared" si="135"/>
        <v>2282.2000000000003</v>
      </c>
    </row>
    <row r="537" spans="1:6" s="32" customFormat="1" ht="26.4" x14ac:dyDescent="0.3">
      <c r="A537" s="80">
        <v>9990022500</v>
      </c>
      <c r="B537" s="16" t="s">
        <v>65</v>
      </c>
      <c r="C537" s="55" t="s">
        <v>66</v>
      </c>
      <c r="D537" s="39">
        <v>2168.1</v>
      </c>
      <c r="E537" s="39">
        <v>2178.9</v>
      </c>
      <c r="F537" s="39">
        <v>2178.9</v>
      </c>
    </row>
    <row r="538" spans="1:6" s="32" customFormat="1" ht="39.6" x14ac:dyDescent="0.3">
      <c r="A538" s="80">
        <v>9990022500</v>
      </c>
      <c r="B538" s="84" t="s">
        <v>220</v>
      </c>
      <c r="C538" s="101" t="s">
        <v>221</v>
      </c>
      <c r="D538" s="39">
        <v>103.3</v>
      </c>
      <c r="E538" s="39">
        <v>103.3</v>
      </c>
      <c r="F538" s="39">
        <v>103.3</v>
      </c>
    </row>
    <row r="539" spans="1:6" s="32" customFormat="1" ht="27" x14ac:dyDescent="0.3">
      <c r="A539" s="80">
        <v>9990022300</v>
      </c>
      <c r="B539" s="21"/>
      <c r="C539" s="145" t="s">
        <v>208</v>
      </c>
      <c r="D539" s="41">
        <f>D540+D541</f>
        <v>1557.6</v>
      </c>
      <c r="E539" s="41">
        <f>E540+E541</f>
        <v>1557.6</v>
      </c>
      <c r="F539" s="41">
        <f>F540+F541</f>
        <v>1557.6</v>
      </c>
    </row>
    <row r="540" spans="1:6" s="32" customFormat="1" ht="27" x14ac:dyDescent="0.3">
      <c r="A540" s="80">
        <v>9990022300</v>
      </c>
      <c r="B540" s="16" t="s">
        <v>65</v>
      </c>
      <c r="C540" s="145" t="s">
        <v>81</v>
      </c>
      <c r="D540" s="39">
        <v>1554.1</v>
      </c>
      <c r="E540" s="39">
        <v>1554.1</v>
      </c>
      <c r="F540" s="39">
        <v>1554.1</v>
      </c>
    </row>
    <row r="541" spans="1:6" s="32" customFormat="1" ht="39.6" x14ac:dyDescent="0.3">
      <c r="A541" s="80">
        <v>9990022300</v>
      </c>
      <c r="B541" s="84" t="s">
        <v>220</v>
      </c>
      <c r="C541" s="101" t="s">
        <v>221</v>
      </c>
      <c r="D541" s="39">
        <v>3.5</v>
      </c>
      <c r="E541" s="39">
        <v>3.5</v>
      </c>
      <c r="F541" s="39">
        <v>3.5</v>
      </c>
    </row>
  </sheetData>
  <mergeCells count="7">
    <mergeCell ref="A7:F7"/>
    <mergeCell ref="B10:B12"/>
    <mergeCell ref="A10:A12"/>
    <mergeCell ref="C10:C12"/>
    <mergeCell ref="D10:F10"/>
    <mergeCell ref="D11:D12"/>
    <mergeCell ref="E11:F11"/>
  </mergeCells>
  <phoneticPr fontId="2" type="noConversion"/>
  <pageMargins left="0.75" right="0.75" top="0.81" bottom="0.71" header="0.5" footer="0.5"/>
  <pageSetup paperSize="9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G14" sqref="G14"/>
    </sheetView>
  </sheetViews>
  <sheetFormatPr defaultColWidth="9.109375" defaultRowHeight="13.2" x14ac:dyDescent="0.25"/>
  <cols>
    <col min="1" max="1" width="14.5546875" style="93" customWidth="1"/>
    <col min="2" max="2" width="2.6640625" style="93" customWidth="1"/>
    <col min="3" max="3" width="9" style="93" customWidth="1"/>
    <col min="4" max="4" width="9.88671875" style="93" customWidth="1"/>
    <col min="5" max="5" width="4" style="93" customWidth="1"/>
    <col min="6" max="6" width="13.44140625" style="93" customWidth="1"/>
    <col min="7" max="7" width="5" style="93" customWidth="1"/>
    <col min="8" max="8" width="10.88671875" style="93" customWidth="1"/>
    <col min="9" max="9" width="6.5546875" style="93" customWidth="1"/>
    <col min="10" max="10" width="6.6640625" style="93" customWidth="1"/>
    <col min="11" max="11" width="6.5546875" style="93" customWidth="1"/>
    <col min="12" max="16384" width="9.109375" style="93"/>
  </cols>
  <sheetData>
    <row r="1" spans="1:11" x14ac:dyDescent="0.25">
      <c r="B1" s="167" t="s">
        <v>711</v>
      </c>
      <c r="C1" s="168"/>
      <c r="D1" s="168"/>
      <c r="E1" s="168"/>
      <c r="F1" s="168"/>
      <c r="G1" s="168"/>
      <c r="H1" s="168"/>
      <c r="I1" s="168"/>
    </row>
    <row r="2" spans="1:11" x14ac:dyDescent="0.25">
      <c r="B2" s="167" t="s">
        <v>408</v>
      </c>
      <c r="C2" s="167"/>
      <c r="D2" s="167"/>
      <c r="E2" s="167"/>
      <c r="F2" s="167"/>
      <c r="G2" s="167"/>
      <c r="H2" s="167"/>
      <c r="I2" s="167"/>
    </row>
    <row r="3" spans="1:11" x14ac:dyDescent="0.25">
      <c r="B3" s="167" t="s">
        <v>409</v>
      </c>
      <c r="C3" s="167"/>
      <c r="D3" s="167"/>
      <c r="E3" s="167"/>
      <c r="F3" s="167"/>
      <c r="G3" s="167"/>
      <c r="H3" s="167"/>
      <c r="I3" s="167"/>
    </row>
    <row r="4" spans="1:11" x14ac:dyDescent="0.25">
      <c r="B4" s="167" t="s">
        <v>410</v>
      </c>
      <c r="C4" s="167"/>
      <c r="D4" s="168"/>
      <c r="E4" s="168"/>
      <c r="F4" s="168"/>
      <c r="G4" s="168"/>
      <c r="H4" s="168"/>
      <c r="I4" s="168"/>
    </row>
    <row r="5" spans="1:11" x14ac:dyDescent="0.25">
      <c r="B5" s="167" t="s">
        <v>673</v>
      </c>
      <c r="C5" s="166"/>
      <c r="D5" s="166"/>
      <c r="E5" s="166"/>
      <c r="F5" s="166"/>
      <c r="G5" s="166"/>
      <c r="H5" s="166"/>
      <c r="I5" s="166"/>
      <c r="J5" s="166"/>
      <c r="K5" s="166"/>
    </row>
    <row r="6" spans="1:11" x14ac:dyDescent="0.25">
      <c r="D6" s="7"/>
    </row>
    <row r="7" spans="1:11" ht="48.75" customHeight="1" x14ac:dyDescent="0.25">
      <c r="A7" s="226" t="s">
        <v>669</v>
      </c>
      <c r="B7" s="226"/>
      <c r="C7" s="226"/>
      <c r="D7" s="226"/>
      <c r="E7" s="228"/>
      <c r="F7" s="228"/>
      <c r="G7" s="228"/>
      <c r="H7" s="228"/>
      <c r="I7" s="228"/>
      <c r="J7" s="228"/>
      <c r="K7" s="228"/>
    </row>
    <row r="8" spans="1:11" ht="17.399999999999999" x14ac:dyDescent="0.3">
      <c r="A8" s="169"/>
      <c r="B8" s="165"/>
      <c r="C8" s="165"/>
      <c r="D8" s="165"/>
    </row>
    <row r="9" spans="1:11" ht="17.399999999999999" x14ac:dyDescent="0.3">
      <c r="C9" s="170"/>
    </row>
    <row r="10" spans="1:11" ht="12.75" customHeight="1" x14ac:dyDescent="0.25">
      <c r="A10" s="232" t="s">
        <v>411</v>
      </c>
      <c r="B10" s="232" t="s">
        <v>412</v>
      </c>
      <c r="C10" s="249" t="s">
        <v>413</v>
      </c>
      <c r="D10" s="253"/>
      <c r="E10" s="254"/>
      <c r="F10" s="225" t="s">
        <v>414</v>
      </c>
      <c r="G10" s="257" t="s">
        <v>415</v>
      </c>
      <c r="H10" s="258"/>
      <c r="I10" s="238" t="s">
        <v>29</v>
      </c>
      <c r="J10" s="225"/>
      <c r="K10" s="225"/>
    </row>
    <row r="11" spans="1:11" x14ac:dyDescent="0.25">
      <c r="A11" s="233"/>
      <c r="B11" s="233"/>
      <c r="C11" s="250"/>
      <c r="D11" s="255"/>
      <c r="E11" s="256"/>
      <c r="F11" s="225"/>
      <c r="G11" s="259"/>
      <c r="H11" s="260"/>
      <c r="I11" s="242" t="s">
        <v>383</v>
      </c>
      <c r="J11" s="225" t="s">
        <v>143</v>
      </c>
      <c r="K11" s="225"/>
    </row>
    <row r="12" spans="1:11" ht="39.6" x14ac:dyDescent="0.25">
      <c r="A12" s="234"/>
      <c r="B12" s="252"/>
      <c r="C12" s="163" t="s">
        <v>416</v>
      </c>
      <c r="D12" s="171" t="s">
        <v>417</v>
      </c>
      <c r="E12" s="164" t="s">
        <v>418</v>
      </c>
      <c r="F12" s="225"/>
      <c r="G12" s="150" t="s">
        <v>419</v>
      </c>
      <c r="H12" s="150" t="s">
        <v>420</v>
      </c>
      <c r="I12" s="244"/>
      <c r="J12" s="162" t="s">
        <v>431</v>
      </c>
      <c r="K12" s="162" t="s">
        <v>559</v>
      </c>
    </row>
    <row r="13" spans="1:11" ht="15" customHeight="1" x14ac:dyDescent="0.25">
      <c r="A13" s="225" t="s">
        <v>421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</row>
    <row r="14" spans="1:11" ht="253.2" customHeight="1" x14ac:dyDescent="0.25">
      <c r="A14" s="100" t="s">
        <v>422</v>
      </c>
      <c r="B14" s="84" t="s">
        <v>91</v>
      </c>
      <c r="C14" s="103" t="s">
        <v>423</v>
      </c>
      <c r="D14" s="172">
        <v>40899</v>
      </c>
      <c r="E14" s="162" t="s">
        <v>424</v>
      </c>
      <c r="F14" s="162" t="s">
        <v>425</v>
      </c>
      <c r="G14" s="150" t="s">
        <v>426</v>
      </c>
      <c r="H14" s="80">
        <v>140210560</v>
      </c>
      <c r="I14" s="39">
        <v>1026</v>
      </c>
      <c r="J14" s="39">
        <v>1026</v>
      </c>
      <c r="K14" s="39">
        <v>1026</v>
      </c>
    </row>
    <row r="15" spans="1:11" ht="24.6" customHeight="1" x14ac:dyDescent="0.25">
      <c r="A15" s="225" t="s">
        <v>427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</row>
    <row r="16" spans="1:11" ht="145.19999999999999" x14ac:dyDescent="0.25">
      <c r="A16" s="22" t="s">
        <v>389</v>
      </c>
      <c r="B16" s="83" t="s">
        <v>92</v>
      </c>
      <c r="C16" s="100" t="s">
        <v>428</v>
      </c>
      <c r="D16" s="172">
        <v>42723</v>
      </c>
      <c r="E16" s="150">
        <v>115</v>
      </c>
      <c r="F16" s="162" t="s">
        <v>429</v>
      </c>
      <c r="G16" s="150" t="s">
        <v>430</v>
      </c>
      <c r="H16" s="80">
        <v>1320225100</v>
      </c>
      <c r="I16" s="39">
        <v>2710.8</v>
      </c>
      <c r="J16" s="39">
        <v>2310.8000000000002</v>
      </c>
      <c r="K16" s="39">
        <v>2499.8000000000002</v>
      </c>
    </row>
    <row r="17" spans="1:4" x14ac:dyDescent="0.25">
      <c r="A17" s="173"/>
      <c r="B17" s="174"/>
      <c r="C17" s="175"/>
      <c r="D17" s="176"/>
    </row>
    <row r="18" spans="1:4" x14ac:dyDescent="0.25">
      <c r="A18" s="173"/>
      <c r="B18" s="174"/>
      <c r="C18" s="175"/>
      <c r="D18" s="176"/>
    </row>
    <row r="19" spans="1:4" x14ac:dyDescent="0.25">
      <c r="A19" s="173"/>
      <c r="B19" s="174"/>
      <c r="C19" s="175"/>
      <c r="D19" s="176"/>
    </row>
    <row r="20" spans="1:4" x14ac:dyDescent="0.25">
      <c r="A20" s="177"/>
      <c r="B20" s="177"/>
      <c r="C20" s="54"/>
      <c r="D20" s="178"/>
    </row>
    <row r="21" spans="1:4" ht="13.8" x14ac:dyDescent="0.25">
      <c r="A21" s="19"/>
    </row>
  </sheetData>
  <mergeCells count="11">
    <mergeCell ref="A13:K13"/>
    <mergeCell ref="A15:K15"/>
    <mergeCell ref="A7:K7"/>
    <mergeCell ref="A10:A12"/>
    <mergeCell ref="B10:B12"/>
    <mergeCell ref="C10:E11"/>
    <mergeCell ref="F10:F12"/>
    <mergeCell ref="G10:H11"/>
    <mergeCell ref="I10:K10"/>
    <mergeCell ref="I11:I12"/>
    <mergeCell ref="J11:K11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I14" sqref="I14"/>
    </sheetView>
  </sheetViews>
  <sheetFormatPr defaultColWidth="9.109375" defaultRowHeight="13.2" x14ac:dyDescent="0.25"/>
  <cols>
    <col min="1" max="1" width="3.6640625" style="93" customWidth="1"/>
    <col min="2" max="2" width="31" style="93" customWidth="1"/>
    <col min="3" max="3" width="26" style="93" customWidth="1"/>
    <col min="4" max="4" width="8.33203125" style="93" customWidth="1"/>
    <col min="5" max="5" width="9.109375" style="93" customWidth="1"/>
    <col min="6" max="6" width="11" style="93" customWidth="1"/>
    <col min="7" max="8" width="9.109375" style="93"/>
    <col min="9" max="9" width="10.33203125" style="93" bestFit="1" customWidth="1"/>
    <col min="10" max="16384" width="9.109375" style="93"/>
  </cols>
  <sheetData>
    <row r="1" spans="1:9" x14ac:dyDescent="0.25">
      <c r="B1" s="212" t="s">
        <v>742</v>
      </c>
      <c r="C1" s="213"/>
      <c r="D1" s="91"/>
      <c r="E1" s="91"/>
    </row>
    <row r="2" spans="1:9" x14ac:dyDescent="0.25">
      <c r="B2" s="212" t="s">
        <v>712</v>
      </c>
      <c r="C2" s="213"/>
      <c r="D2" s="91"/>
      <c r="E2" s="91"/>
    </row>
    <row r="3" spans="1:9" x14ac:dyDescent="0.25">
      <c r="B3" s="212" t="s">
        <v>770</v>
      </c>
      <c r="C3" s="213"/>
      <c r="D3" s="91"/>
      <c r="E3" s="91"/>
    </row>
    <row r="4" spans="1:9" x14ac:dyDescent="0.25">
      <c r="B4" s="212" t="s">
        <v>146</v>
      </c>
      <c r="C4" s="213"/>
      <c r="D4" s="91"/>
      <c r="E4" s="91"/>
    </row>
    <row r="5" spans="1:9" x14ac:dyDescent="0.25">
      <c r="B5" s="212" t="s">
        <v>561</v>
      </c>
      <c r="C5" s="213"/>
      <c r="D5" s="91"/>
      <c r="E5" s="91"/>
    </row>
    <row r="6" spans="1:9" x14ac:dyDescent="0.25">
      <c r="B6" s="214"/>
      <c r="C6" s="213"/>
      <c r="D6" s="91"/>
      <c r="E6" s="91"/>
    </row>
    <row r="7" spans="1:9" x14ac:dyDescent="0.25">
      <c r="B7" s="214"/>
      <c r="C7" s="213"/>
      <c r="D7" s="91"/>
      <c r="E7" s="91"/>
    </row>
    <row r="8" spans="1:9" ht="50.25" customHeight="1" x14ac:dyDescent="0.25">
      <c r="A8" s="226" t="s">
        <v>743</v>
      </c>
      <c r="B8" s="245"/>
      <c r="C8" s="245"/>
      <c r="D8" s="245"/>
      <c r="E8" s="245"/>
      <c r="F8" s="211"/>
    </row>
    <row r="9" spans="1:9" ht="15" x14ac:dyDescent="0.25">
      <c r="A9" s="206"/>
      <c r="B9" s="210"/>
      <c r="C9" s="210"/>
      <c r="D9" s="210"/>
      <c r="E9" s="210"/>
      <c r="F9" s="211"/>
    </row>
    <row r="10" spans="1:9" x14ac:dyDescent="0.25">
      <c r="C10" s="6"/>
    </row>
    <row r="11" spans="1:9" ht="92.4" x14ac:dyDescent="0.25">
      <c r="A11" s="207" t="s">
        <v>713</v>
      </c>
      <c r="B11" s="209" t="s">
        <v>714</v>
      </c>
      <c r="C11" s="208" t="s">
        <v>715</v>
      </c>
      <c r="D11" s="205" t="s">
        <v>716</v>
      </c>
      <c r="E11" s="205" t="s">
        <v>717</v>
      </c>
      <c r="F11" s="215" t="s">
        <v>718</v>
      </c>
    </row>
    <row r="12" spans="1:9" x14ac:dyDescent="0.25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I12" s="107"/>
    </row>
    <row r="13" spans="1:9" ht="39.6" x14ac:dyDescent="0.25">
      <c r="A13" s="21" t="s">
        <v>719</v>
      </c>
      <c r="B13" s="118" t="s">
        <v>734</v>
      </c>
      <c r="C13" s="216" t="s">
        <v>735</v>
      </c>
      <c r="D13" s="97">
        <v>100</v>
      </c>
      <c r="E13" s="221" t="s">
        <v>722</v>
      </c>
      <c r="F13" s="222" t="s">
        <v>736</v>
      </c>
      <c r="I13" s="107"/>
    </row>
    <row r="14" spans="1:9" ht="66" x14ac:dyDescent="0.25">
      <c r="A14" s="266" t="s">
        <v>720</v>
      </c>
      <c r="B14" s="118" t="s">
        <v>746</v>
      </c>
      <c r="C14" s="221" t="s">
        <v>747</v>
      </c>
      <c r="D14" s="97">
        <v>50</v>
      </c>
      <c r="E14" s="221" t="s">
        <v>730</v>
      </c>
      <c r="F14" s="267" t="s">
        <v>744</v>
      </c>
      <c r="I14" s="107"/>
    </row>
    <row r="15" spans="1:9" x14ac:dyDescent="0.25">
      <c r="A15" s="244"/>
      <c r="B15" s="216" t="s">
        <v>748</v>
      </c>
      <c r="C15" s="218" t="s">
        <v>739</v>
      </c>
      <c r="D15" s="97">
        <v>50</v>
      </c>
      <c r="E15" s="221" t="s">
        <v>745</v>
      </c>
      <c r="F15" s="234"/>
      <c r="I15" s="107"/>
    </row>
    <row r="16" spans="1:9" ht="39.6" x14ac:dyDescent="0.25">
      <c r="A16" s="21" t="s">
        <v>724</v>
      </c>
      <c r="B16" s="101" t="s">
        <v>749</v>
      </c>
      <c r="C16" s="216" t="s">
        <v>750</v>
      </c>
      <c r="D16" s="97">
        <v>100</v>
      </c>
      <c r="E16" s="97" t="s">
        <v>722</v>
      </c>
      <c r="F16" s="217" t="s">
        <v>726</v>
      </c>
      <c r="I16" s="107"/>
    </row>
    <row r="17" spans="1:9" ht="52.8" x14ac:dyDescent="0.25">
      <c r="A17" s="126" t="s">
        <v>725</v>
      </c>
      <c r="B17" s="118" t="s">
        <v>752</v>
      </c>
      <c r="C17" s="218" t="s">
        <v>721</v>
      </c>
      <c r="D17" s="219">
        <v>100</v>
      </c>
      <c r="E17" s="219" t="s">
        <v>722</v>
      </c>
      <c r="F17" s="220" t="s">
        <v>723</v>
      </c>
      <c r="I17" s="107"/>
    </row>
    <row r="18" spans="1:9" ht="39.6" x14ac:dyDescent="0.25">
      <c r="A18" s="268" t="s">
        <v>728</v>
      </c>
      <c r="B18" s="100" t="s">
        <v>754</v>
      </c>
      <c r="C18" s="270" t="s">
        <v>739</v>
      </c>
      <c r="D18" s="97">
        <v>50</v>
      </c>
      <c r="E18" s="97" t="s">
        <v>751</v>
      </c>
      <c r="F18" s="267" t="s">
        <v>753</v>
      </c>
      <c r="I18" s="107"/>
    </row>
    <row r="19" spans="1:9" ht="39.6" x14ac:dyDescent="0.25">
      <c r="A19" s="269"/>
      <c r="B19" s="100" t="s">
        <v>755</v>
      </c>
      <c r="C19" s="271"/>
      <c r="D19" s="97">
        <v>50</v>
      </c>
      <c r="E19" s="97" t="s">
        <v>751</v>
      </c>
      <c r="F19" s="234"/>
      <c r="I19" s="107"/>
    </row>
    <row r="20" spans="1:9" ht="66" x14ac:dyDescent="0.25">
      <c r="A20" s="261" t="s">
        <v>729</v>
      </c>
      <c r="B20" s="101" t="s">
        <v>756</v>
      </c>
      <c r="C20" s="221" t="s">
        <v>747</v>
      </c>
      <c r="D20" s="219">
        <v>25</v>
      </c>
      <c r="E20" s="219" t="s">
        <v>730</v>
      </c>
      <c r="F20" s="263" t="s">
        <v>732</v>
      </c>
      <c r="I20" s="107"/>
    </row>
    <row r="21" spans="1:9" ht="52.8" x14ac:dyDescent="0.25">
      <c r="A21" s="262"/>
      <c r="B21" s="118" t="s">
        <v>752</v>
      </c>
      <c r="C21" s="218" t="s">
        <v>721</v>
      </c>
      <c r="D21" s="219">
        <v>75</v>
      </c>
      <c r="E21" s="219" t="s">
        <v>722</v>
      </c>
      <c r="F21" s="264"/>
      <c r="I21" s="107"/>
    </row>
    <row r="22" spans="1:9" ht="69" customHeight="1" x14ac:dyDescent="0.25">
      <c r="A22" s="72" t="s">
        <v>731</v>
      </c>
      <c r="B22" s="101" t="s">
        <v>757</v>
      </c>
      <c r="C22" s="218" t="s">
        <v>737</v>
      </c>
      <c r="D22" s="97">
        <v>100</v>
      </c>
      <c r="E22" s="97" t="s">
        <v>730</v>
      </c>
      <c r="F22" s="217" t="s">
        <v>738</v>
      </c>
      <c r="I22" s="107"/>
    </row>
    <row r="23" spans="1:9" ht="51.75" customHeight="1" x14ac:dyDescent="0.25">
      <c r="A23" s="272" t="s">
        <v>733</v>
      </c>
      <c r="B23" s="101" t="s">
        <v>756</v>
      </c>
      <c r="C23" s="221" t="s">
        <v>740</v>
      </c>
      <c r="D23" s="219">
        <v>50</v>
      </c>
      <c r="E23" s="219" t="s">
        <v>727</v>
      </c>
      <c r="F23" s="274" t="s">
        <v>758</v>
      </c>
      <c r="I23" s="107"/>
    </row>
    <row r="24" spans="1:9" ht="18" customHeight="1" x14ac:dyDescent="0.25">
      <c r="A24" s="273"/>
      <c r="B24" s="216" t="s">
        <v>748</v>
      </c>
      <c r="C24" s="218" t="s">
        <v>739</v>
      </c>
      <c r="D24" s="97">
        <v>50</v>
      </c>
      <c r="E24" s="221" t="s">
        <v>745</v>
      </c>
      <c r="F24" s="275"/>
      <c r="I24" s="107"/>
    </row>
    <row r="25" spans="1:9" ht="51.75" customHeight="1" x14ac:dyDescent="0.25">
      <c r="A25" s="223">
        <v>9</v>
      </c>
      <c r="B25" s="101" t="s">
        <v>759</v>
      </c>
      <c r="C25" s="216" t="s">
        <v>750</v>
      </c>
      <c r="D25" s="97">
        <v>100</v>
      </c>
      <c r="E25" s="97" t="s">
        <v>722</v>
      </c>
      <c r="F25" s="217" t="s">
        <v>760</v>
      </c>
      <c r="I25" s="107"/>
    </row>
    <row r="26" spans="1:9" x14ac:dyDescent="0.25">
      <c r="A26" s="150"/>
      <c r="B26" s="265" t="s">
        <v>741</v>
      </c>
      <c r="C26" s="237"/>
      <c r="D26" s="39">
        <f>SUM(D13:D25)</f>
        <v>900</v>
      </c>
      <c r="E26" s="150"/>
      <c r="F26" s="150"/>
    </row>
  </sheetData>
  <mergeCells count="11">
    <mergeCell ref="A8:E8"/>
    <mergeCell ref="A20:A21"/>
    <mergeCell ref="F20:F21"/>
    <mergeCell ref="B26:C26"/>
    <mergeCell ref="A14:A15"/>
    <mergeCell ref="F14:F15"/>
    <mergeCell ref="A18:A19"/>
    <mergeCell ref="F18:F19"/>
    <mergeCell ref="C18:C19"/>
    <mergeCell ref="A23:A24"/>
    <mergeCell ref="F23:F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прил.1</vt:lpstr>
      <vt:lpstr>прил.3</vt:lpstr>
      <vt:lpstr>прил.4</vt:lpstr>
      <vt:lpstr>прил.5</vt:lpstr>
      <vt:lpstr>прил.6</vt:lpstr>
      <vt:lpstr>прил.7</vt:lpstr>
      <vt:lpstr>прил.8</vt:lpstr>
    </vt:vector>
  </TitlesOfParts>
  <Company>***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Татьяна Кочеткова</cp:lastModifiedBy>
  <cp:lastPrinted>2021-11-22T07:59:50Z</cp:lastPrinted>
  <dcterms:created xsi:type="dcterms:W3CDTF">2007-02-27T13:35:41Z</dcterms:created>
  <dcterms:modified xsi:type="dcterms:W3CDTF">2021-12-03T10:53:01Z</dcterms:modified>
</cp:coreProperties>
</file>